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W:\Zwischenablage Uta\"/>
    </mc:Choice>
  </mc:AlternateContent>
  <xr:revisionPtr revIDLastSave="0" documentId="8_{A5E5AFB0-B8C5-4517-A401-B80FB13E9C89}" xr6:coauthVersionLast="47" xr6:coauthVersionMax="47" xr10:uidLastSave="{00000000-0000-0000-0000-000000000000}"/>
  <bookViews>
    <workbookView xWindow="28680" yWindow="-120" windowWidth="29040" windowHeight="15840" xr2:uid="{5388D04A-2241-494A-9AEC-8E93DEAC8D3B}"/>
  </bookViews>
  <sheets>
    <sheet name="Emission Factors" sheetId="18" r:id="rId1"/>
    <sheet name="UFI Regions" sheetId="21" state="hidden" r:id="rId2"/>
    <sheet name="Emission Factors " sheetId="19" state="hidden" r:id="rId3"/>
    <sheet name="Emission Factors Colated " sheetId="2" state="hidden" r:id="rId4"/>
    <sheet name="SS Materials and Waste" sheetId="6" state="hidden" r:id="rId5"/>
    <sheet name="Workstream" sheetId="1" state="hidden" r:id="rId6"/>
  </sheets>
  <externalReferences>
    <externalReference r:id="rId7"/>
  </externalReferences>
  <definedNames>
    <definedName name="_xlnm._FilterDatabase" localSheetId="0" hidden="1">'Emission Factors'!$A$2:$K$2</definedName>
    <definedName name="_xlnm._FilterDatabase" localSheetId="2" hidden="1">'Emission Factors '!$A$11:$N$333</definedName>
    <definedName name="_xlnm._FilterDatabase" localSheetId="3" hidden="1">'Emission Factors Colated '!$A$11:$N$330</definedName>
    <definedName name="Impact_flag">#N/A</definedName>
    <definedName name="Index">#N/A</definedName>
    <definedName name="IndexArray">#N/A</definedName>
    <definedName name="LatestChange">#N/A</definedName>
    <definedName name="LatestPerson">#N/A</definedName>
    <definedName name="LatestVersion">#N/A</definedName>
    <definedName name="Macro_status">#N/A</definedName>
    <definedName name="ModelName">#N/A</definedName>
    <definedName name="Quality_flag">#N/A</definedName>
    <definedName name="Risk_flag">#N/A</definedName>
    <definedName name="SECR_Cars_MarketSegment_Column">#N/A</definedName>
    <definedName name="SECR_Cars_MarketSegment_RANGE">#N/A</definedName>
    <definedName name="SECR_Cars_MarketSegment_Row">#N/A</definedName>
    <definedName name="Status_Checking">#N/A</definedName>
    <definedName name="Status_Overall">#N/A</definedName>
    <definedName name="Status_Update">#N/A</definedName>
    <definedName name="t_Bioenergy">#N/A</definedName>
    <definedName name="t_Bioenergy_LY">#N/A</definedName>
    <definedName name="t_Business_travel_air">#N/A</definedName>
    <definedName name="t_Business_travel_air_LY">#N/A</definedName>
    <definedName name="t_Business_travel_land">#N/A</definedName>
    <definedName name="t_business_travel_land_LY">#N/A</definedName>
    <definedName name="t_Business_travel_sea">#N/A</definedName>
    <definedName name="t_business_travel_sea_LY">#N/A</definedName>
    <definedName name="t_Conversions">#N/A</definedName>
    <definedName name="t_Conversions_LY">#N/A</definedName>
    <definedName name="t_Delivery_vehicles">#N/A</definedName>
    <definedName name="t_Delivery_vehicles_LY">#N/A</definedName>
    <definedName name="t_Freighting_goods">#N/A</definedName>
    <definedName name="t_Freighting_goods_LY">#N/A</definedName>
    <definedName name="t_Fuel_properties">#N/A</definedName>
    <definedName name="t_Fuel_properties_LY">#N/A</definedName>
    <definedName name="t_Fuels">#N/A</definedName>
    <definedName name="t_Fuels_LY">#N/A</definedName>
    <definedName name="t_Heat_and_steam">#N/A</definedName>
    <definedName name="t_Heat_and_steam_LY">#N/A</definedName>
    <definedName name="t_Homeworking">#N/A</definedName>
    <definedName name="t_Homeworking_LY">#N/A</definedName>
    <definedName name="t_Hotel_Stay">#N/A</definedName>
    <definedName name="t_Hotel_Stay_LY">#N/A</definedName>
    <definedName name="t_Managed_assets_electricity">#N/A</definedName>
    <definedName name="t_Managed_assets_electricity_LY">#N/A</definedName>
    <definedName name="t_Managed_assets_vehicles">#N/A</definedName>
    <definedName name="t_Managed_assets_vehicles_LY">#N/A</definedName>
    <definedName name="t_Material_use">#N/A</definedName>
    <definedName name="t_Material_use_LY">#N/A</definedName>
    <definedName name="t_Outside_of_scopes">#N/A</definedName>
    <definedName name="t_Outside_of_scopes_LY">#N/A</definedName>
    <definedName name="t_Passenger_vehicles">#N/A</definedName>
    <definedName name="t_Passenger_vehicles_LY">#N/A</definedName>
    <definedName name="t_Refrigerant">#N/A</definedName>
    <definedName name="t_Refrigerant_LY">#N/A</definedName>
    <definedName name="t_SECR_kWh_pass_delivery_vehs">#N/A</definedName>
    <definedName name="t_SECR_kWh_pass_delivery_vehs_LY">#N/A</definedName>
    <definedName name="t_SECR_kWh_UK_electricity_EVs">#N/A</definedName>
    <definedName name="t_SECR_kWh_UK_electricity_EVs_LY">#N/A</definedName>
    <definedName name="t_UK_electricity">#N/A</definedName>
    <definedName name="t_UK_electricity_EVs">#N/A</definedName>
    <definedName name="t_UK_electricity_EVs_LY">#N/A</definedName>
    <definedName name="t_UK_electricity_LY">#N/A</definedName>
    <definedName name="t_UK_TD">#N/A</definedName>
    <definedName name="t_UK_TD_EVs">#N/A</definedName>
    <definedName name="t_UK_TD_EVs_LY">#N/A</definedName>
    <definedName name="t_UK_TD_LY">#N/A</definedName>
    <definedName name="t_Waste_disposal">#N/A</definedName>
    <definedName name="t_Waste_disposal_LY">#N/A</definedName>
    <definedName name="t_Water_supply">#N/A</definedName>
    <definedName name="t_Water_supply_LY">#N/A</definedName>
    <definedName name="t_Water_treatment">#N/A</definedName>
    <definedName name="t_Water_treatment_LY">#N/A</definedName>
    <definedName name="t_WTT_bioenergy">#N/A</definedName>
    <definedName name="t_WTT_bioenergy_LY">#N/A</definedName>
    <definedName name="t_WTT_business_travel_air">#N/A</definedName>
    <definedName name="t_WTT_business_travel_air_LY">#N/A</definedName>
    <definedName name="t_WTT_business_travel_sea">#N/A</definedName>
    <definedName name="t_WTT_business_travel_sea_LY">#N/A</definedName>
    <definedName name="t_WTT_delivery_freight">#N/A</definedName>
    <definedName name="t_WTT_delivery_freight_LY">#N/A</definedName>
    <definedName name="t_WTT_electricity">#N/A</definedName>
    <definedName name="t_WTT_fuels">#N/A</definedName>
    <definedName name="t_WTT_fuels_LY">#N/A</definedName>
    <definedName name="t_WTT_heat_and_steam">#N/A</definedName>
    <definedName name="t_WTT_heat_and_steam_LY">#N/A</definedName>
    <definedName name="t_WTT_passenger_travel_land">#N/A</definedName>
    <definedName name="t_WTT_passenger_travel_land_LY">#N/A</definedName>
    <definedName name="Team">#N/A</definedName>
    <definedName name="UpdateYear">#N/A</definedName>
    <definedName name="YesNo">#N/A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9" i="1" l="1"/>
  <c r="N23" i="1"/>
  <c r="I38" i="1" l="1"/>
  <c r="F23" i="1"/>
  <c r="F29" i="1"/>
  <c r="E23" i="1"/>
  <c r="H331" i="19"/>
  <c r="H330" i="19"/>
  <c r="H327" i="19"/>
  <c r="H326" i="19"/>
  <c r="H325" i="19"/>
  <c r="H324" i="19"/>
  <c r="H323" i="19"/>
  <c r="H322" i="19"/>
  <c r="H321" i="19"/>
  <c r="H320" i="19"/>
  <c r="H319" i="19"/>
  <c r="H318" i="19"/>
  <c r="H317" i="19"/>
  <c r="H316" i="19"/>
  <c r="H315" i="19"/>
  <c r="H314" i="19"/>
  <c r="H313" i="19"/>
  <c r="H312" i="19"/>
  <c r="H310" i="19"/>
  <c r="H309" i="19"/>
  <c r="H308" i="19"/>
  <c r="H307" i="19"/>
  <c r="H306" i="19"/>
  <c r="H305" i="19"/>
  <c r="H304" i="19"/>
  <c r="H303" i="19"/>
  <c r="H302" i="19"/>
  <c r="H301" i="19"/>
  <c r="J163" i="19"/>
  <c r="H162" i="19"/>
  <c r="L135" i="19"/>
  <c r="H134" i="19"/>
  <c r="H132" i="19"/>
  <c r="H101" i="19"/>
  <c r="H70" i="19"/>
  <c r="H132" i="2"/>
  <c r="H161" i="2"/>
  <c r="E29" i="1"/>
  <c r="F14" i="1"/>
  <c r="G14" i="1"/>
  <c r="F13" i="1"/>
  <c r="G13" i="1"/>
  <c r="F19" i="1"/>
  <c r="F18" i="1"/>
  <c r="E14" i="1"/>
  <c r="E13" i="1"/>
  <c r="L131" i="2"/>
  <c r="H128" i="2"/>
  <c r="G15" i="1"/>
  <c r="H130" i="2"/>
  <c r="H100" i="2"/>
  <c r="R7" i="6"/>
  <c r="R6" i="6"/>
  <c r="R5" i="6"/>
  <c r="R4" i="6"/>
  <c r="R3" i="6"/>
  <c r="E27" i="6"/>
  <c r="D8" i="6"/>
  <c r="F13" i="6"/>
  <c r="J160" i="2"/>
  <c r="H325" i="2"/>
  <c r="H324" i="2"/>
  <c r="H323" i="2"/>
  <c r="H322" i="2"/>
  <c r="H321" i="2"/>
  <c r="H320" i="2"/>
  <c r="H319" i="2"/>
  <c r="H318" i="2"/>
  <c r="H317" i="2"/>
  <c r="H316" i="2"/>
  <c r="H315" i="2"/>
  <c r="H314" i="2"/>
  <c r="H329" i="2"/>
  <c r="H328" i="2"/>
  <c r="H313" i="2"/>
  <c r="H312" i="2"/>
  <c r="H311" i="2"/>
  <c r="H310" i="2"/>
  <c r="H308" i="2"/>
  <c r="H307" i="2"/>
  <c r="H306" i="2"/>
  <c r="H305" i="2"/>
  <c r="H304" i="2"/>
  <c r="H303" i="2"/>
  <c r="H302" i="2"/>
  <c r="H301" i="2"/>
  <c r="H300" i="2"/>
  <c r="H299" i="2"/>
  <c r="F23" i="6"/>
  <c r="K23" i="6"/>
  <c r="F22" i="6"/>
  <c r="K22" i="6"/>
  <c r="F21" i="6"/>
  <c r="K21" i="6"/>
  <c r="F20" i="6"/>
  <c r="K20" i="6"/>
  <c r="F19" i="6"/>
  <c r="K19" i="6"/>
  <c r="F18" i="6"/>
  <c r="K18" i="6"/>
  <c r="F17" i="6"/>
  <c r="K17" i="6"/>
  <c r="F16" i="6"/>
  <c r="K16" i="6"/>
  <c r="F15" i="6"/>
  <c r="K15" i="6"/>
  <c r="F14" i="6"/>
  <c r="K14" i="6"/>
  <c r="K13" i="6"/>
  <c r="F12" i="6"/>
  <c r="K12" i="6"/>
  <c r="F11" i="6"/>
  <c r="K11" i="6"/>
  <c r="F10" i="6"/>
  <c r="K10" i="6"/>
  <c r="F9" i="6"/>
  <c r="K9" i="6"/>
  <c r="F8" i="6"/>
  <c r="K8" i="6"/>
  <c r="F7" i="6"/>
  <c r="K7" i="6"/>
  <c r="F6" i="6"/>
  <c r="K6" i="6"/>
  <c r="F5" i="6"/>
  <c r="K5" i="6"/>
  <c r="F4" i="6"/>
  <c r="K4" i="6"/>
  <c r="F3" i="6"/>
  <c r="K3" i="6"/>
  <c r="K2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tc={720873CE-E54E-4032-BE2D-B6F4CA324533}</author>
    <author>tc={EF49D1FF-69BE-4E6C-93A7-A23F49970E9B}</author>
    <author>tc={A18246C1-EB60-487B-BC96-6894CD513E58}</author>
  </authors>
  <commentList>
    <comment ref="I10" authorId="0" shapeId="0" xr:uid="{720873CE-E54E-4032-BE2D-B6F4CA32453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Used "closed-loop" here as "open-loop" is not available</t>
      </text>
    </comment>
    <comment ref="I12" authorId="1" shapeId="0" xr:uid="{EF49D1FF-69BE-4E6C-93A7-A23F49970E9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Used "closed-loop" here as "open-loop" is not available</t>
      </text>
    </comment>
    <comment ref="I14" authorId="2" shapeId="0" xr:uid="{A18246C1-EB60-487B-BC96-6894CD513E5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Used "closed-loop" here as "open-loop" is not available</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8">
    <bk>
      <extLst>
        <ext uri="{3e2802c4-a4d2-4d8b-9148-e3be6c30e623}">
          <xlrd:rvb i="0"/>
        </ext>
      </extLst>
    </bk>
    <bk>
      <extLst>
        <ext uri="{3e2802c4-a4d2-4d8b-9148-e3be6c30e623}">
          <xlrd:rvb i="196"/>
        </ext>
      </extLst>
    </bk>
    <bk>
      <extLst>
        <ext uri="{3e2802c4-a4d2-4d8b-9148-e3be6c30e623}">
          <xlrd:rvb i="301"/>
        </ext>
      </extLst>
    </bk>
    <bk>
      <extLst>
        <ext uri="{3e2802c4-a4d2-4d8b-9148-e3be6c30e623}">
          <xlrd:rvb i="350"/>
        </ext>
      </extLst>
    </bk>
    <bk>
      <extLst>
        <ext uri="{3e2802c4-a4d2-4d8b-9148-e3be6c30e623}">
          <xlrd:rvb i="441"/>
        </ext>
      </extLst>
    </bk>
    <bk>
      <extLst>
        <ext uri="{3e2802c4-a4d2-4d8b-9148-e3be6c30e623}">
          <xlrd:rvb i="604"/>
        </ext>
      </extLst>
    </bk>
    <bk>
      <extLst>
        <ext uri="{3e2802c4-a4d2-4d8b-9148-e3be6c30e623}">
          <xlrd:rvb i="661"/>
        </ext>
      </extLst>
    </bk>
    <bk>
      <extLst>
        <ext uri="{3e2802c4-a4d2-4d8b-9148-e3be6c30e623}">
          <xlrd:rvb i="713"/>
        </ext>
      </extLst>
    </bk>
  </futureMetadata>
  <valueMetadata count="8">
    <bk>
      <rc t="1" v="0"/>
    </bk>
    <bk>
      <rc t="1" v="1"/>
    </bk>
    <bk>
      <rc t="1" v="2"/>
    </bk>
    <bk>
      <rc t="1" v="3"/>
    </bk>
    <bk>
      <rc t="1" v="4"/>
    </bk>
    <bk>
      <rc t="1" v="5"/>
    </bk>
    <bk>
      <rc t="1" v="6"/>
    </bk>
    <bk>
      <rc t="1" v="7"/>
    </bk>
  </valueMetadata>
</metadata>
</file>

<file path=xl/sharedStrings.xml><?xml version="1.0" encoding="utf-8"?>
<sst xmlns="http://schemas.openxmlformats.org/spreadsheetml/2006/main" count="4262" uniqueCount="892">
  <si>
    <t>NZCE Production &amp; Waste - Product Library</t>
  </si>
  <si>
    <t>Please specify the correct unit of measure required for emission factor conversion</t>
  </si>
  <si>
    <t>Category</t>
  </si>
  <si>
    <t>Type</t>
  </si>
  <si>
    <t>Composition</t>
  </si>
  <si>
    <t>Emission Factor</t>
  </si>
  <si>
    <t>Source</t>
  </si>
  <si>
    <t>LCA Activity</t>
  </si>
  <si>
    <t>GHG Protocol Recommended</t>
  </si>
  <si>
    <t>Additional Comments</t>
  </si>
  <si>
    <t>Carpet</t>
  </si>
  <si>
    <t>Unit of measure</t>
  </si>
  <si>
    <t>Floor</t>
  </si>
  <si>
    <t>100% Polypropylene</t>
  </si>
  <si>
    <t>m2</t>
  </si>
  <si>
    <t>Select</t>
  </si>
  <si>
    <t>No</t>
  </si>
  <si>
    <t>Europe – France, Germany, Greece Italy, Spain, Turkey and United Kingdom</t>
  </si>
  <si>
    <t>Recycled - Open Loop</t>
  </si>
  <si>
    <t>Recycled - Closed Loop</t>
  </si>
  <si>
    <t>Nylon (Polyamide), pile weight 300 g/m2</t>
  </si>
  <si>
    <t>ICE - DB V3.0</t>
  </si>
  <si>
    <t>Cradle to gate</t>
  </si>
  <si>
    <t>Nylon (Polyamide), pile weight 500 g/m2</t>
  </si>
  <si>
    <t>Nylon (Polyamide), pile weight 700 g/m2</t>
  </si>
  <si>
    <t>Nylon (Polyamide), pile weight 900 g/m2</t>
  </si>
  <si>
    <t>Nylon (Polyamide), pile weight 1100 g/m2</t>
  </si>
  <si>
    <t>Nylon (Polyamide) carpet tiles, pile weight 300 g/m2</t>
  </si>
  <si>
    <t>Nylon (Polyamide) carpet tiles, pile weight 500 g/m2</t>
  </si>
  <si>
    <t>Nylon (Polyamide) carpet tiles, pile weight 700 g/m2</t>
  </si>
  <si>
    <t>Nylon (Polyamide) carpet tiles, pile weight 900 g/m2</t>
  </si>
  <si>
    <t>Underlay</t>
  </si>
  <si>
    <t>Stand Materials</t>
  </si>
  <si>
    <t>Carpet padding</t>
  </si>
  <si>
    <t>kg</t>
  </si>
  <si>
    <t>Polythene Underlay</t>
  </si>
  <si>
    <t>Vinyl</t>
  </si>
  <si>
    <t>Platform/Sub Floor</t>
  </si>
  <si>
    <t>Construction</t>
  </si>
  <si>
    <t>Chipboard</t>
  </si>
  <si>
    <t>Wood I Beam</t>
  </si>
  <si>
    <t>Materials</t>
  </si>
  <si>
    <t>MDF</t>
  </si>
  <si>
    <t>Plywood</t>
  </si>
  <si>
    <t>Glulam</t>
  </si>
  <si>
    <t>Particle Board</t>
  </si>
  <si>
    <t>Laminate</t>
  </si>
  <si>
    <t>Laminated Veneer</t>
  </si>
  <si>
    <t>Steel</t>
  </si>
  <si>
    <t>Plasterboard</t>
  </si>
  <si>
    <t>Pre Fabricated</t>
  </si>
  <si>
    <t>Paints / Wall Covering</t>
  </si>
  <si>
    <t>Paint (Waterborne)</t>
  </si>
  <si>
    <t>Paint (Solventborne)</t>
  </si>
  <si>
    <t>Wallpaper</t>
  </si>
  <si>
    <t>Electricals</t>
  </si>
  <si>
    <t>Wiring</t>
  </si>
  <si>
    <t>Signage</t>
  </si>
  <si>
    <t>Landfill</t>
  </si>
  <si>
    <t>Paper Products</t>
  </si>
  <si>
    <t>Paper and Paper products</t>
  </si>
  <si>
    <t>Cardstock</t>
  </si>
  <si>
    <t>Paper</t>
  </si>
  <si>
    <t>Paperboard</t>
  </si>
  <si>
    <t>Not Specified</t>
  </si>
  <si>
    <t>Acrylic Panel</t>
  </si>
  <si>
    <t>sqm</t>
  </si>
  <si>
    <t>Fabric - Muslin</t>
  </si>
  <si>
    <t>Cotton, Fabric</t>
  </si>
  <si>
    <t>Fabric - Polyester</t>
  </si>
  <si>
    <t>Fabric - Nylon</t>
  </si>
  <si>
    <t>Nylon (Polymide)  300 g/m2</t>
  </si>
  <si>
    <t>Fabric - Cotton</t>
  </si>
  <si>
    <t>BEIS/DEFRA</t>
  </si>
  <si>
    <t xml:space="preserve"> </t>
  </si>
  <si>
    <t>Public Tables for Carbon Catalogue</t>
  </si>
  <si>
    <t>Marketing</t>
  </si>
  <si>
    <t>Combustion - Waste to Energy</t>
  </si>
  <si>
    <t>Composting</t>
  </si>
  <si>
    <t>North America – Mexico and US</t>
  </si>
  <si>
    <t>Central &amp; South America – Argentina, Brazil, Chile and Colombia</t>
  </si>
  <si>
    <t>Middle East &amp; Africa – Saudi Arabia, UAE and South Africa</t>
  </si>
  <si>
    <t>Asia-Pacific – Australia, China, India, Malaysia and Thailand</t>
  </si>
  <si>
    <t>EVENT MATERIALS LIST &amp; EMMISSION FACTORS v.1 - 2023</t>
  </si>
  <si>
    <t>Description of Stand Build Component</t>
  </si>
  <si>
    <t>NZZE</t>
  </si>
  <si>
    <t>Green = Freeman</t>
  </si>
  <si>
    <t>Area Types (Confirm with Piers)</t>
  </si>
  <si>
    <t>Currently, several choices of emission factors exist. In many cases, there is no “right” answer, but consistency and transparency are needed.</t>
  </si>
  <si>
    <t>Orange = Smart Space</t>
  </si>
  <si>
    <t>Feature</t>
  </si>
  <si>
    <t>Purchased goods - Printed material &amp; Services Catering/cleaning, etc Use monetary</t>
  </si>
  <si>
    <t>Blue = Smart Space contractor</t>
  </si>
  <si>
    <t>Turn key (Shell)</t>
  </si>
  <si>
    <t>Red - Batimat</t>
  </si>
  <si>
    <t>Space Only</t>
  </si>
  <si>
    <t>Categporise (See event.decision format)</t>
  </si>
  <si>
    <t>The list below is indicative, not exhaustive</t>
  </si>
  <si>
    <t>Material</t>
  </si>
  <si>
    <t>NZCE Emission Category</t>
  </si>
  <si>
    <t>Event Category</t>
  </si>
  <si>
    <t>Sub Category</t>
  </si>
  <si>
    <t>Department</t>
  </si>
  <si>
    <t>Unit oF Measure</t>
  </si>
  <si>
    <t>Link</t>
  </si>
  <si>
    <t>Region of relevance</t>
  </si>
  <si>
    <t>Notes</t>
  </si>
  <si>
    <t>Upstream exhibition - production &amp; building</t>
  </si>
  <si>
    <t>1 sqyd = 0.83612736 sqm</t>
  </si>
  <si>
    <t>Not specified</t>
  </si>
  <si>
    <t>kgCO2e</t>
  </si>
  <si>
    <t>EcoAct (Bilan Carbone)</t>
  </si>
  <si>
    <t>Ecoact 'BATIMAT' emission factor. No source provided</t>
  </si>
  <si>
    <t>Seems to be very high</t>
  </si>
  <si>
    <t xml:space="preserve">Carpet (85% polypropylene, 15% nylon velour carpet) - Default - </t>
  </si>
  <si>
    <t>Ops</t>
  </si>
  <si>
    <t xml:space="preserve">USD </t>
  </si>
  <si>
    <t>EPA</t>
  </si>
  <si>
    <t>Climatiq Data Explorer - Search Global Carbon Emission Factors</t>
  </si>
  <si>
    <t>USA (EPA)</t>
  </si>
  <si>
    <t>Cradle to shelf EPA 2022</t>
  </si>
  <si>
    <t>Aisle carpet/Show Mgmt carpet - total sq. yd.</t>
  </si>
  <si>
    <t>Classic carpet - total sq. yd.</t>
  </si>
  <si>
    <t>Custom cut (classic) - total sq. yd.</t>
  </si>
  <si>
    <t>Premium booth carpet- expanded color line: 30 oz. Designer Plus - total sq. yd</t>
  </si>
  <si>
    <t>Carpet - other - total sq. yd.</t>
  </si>
  <si>
    <t>Standard Carpet (US) Nylon Carpet</t>
  </si>
  <si>
    <t>Interface</t>
  </si>
  <si>
    <t>Calculation based on Freeman data</t>
  </si>
  <si>
    <t>US</t>
  </si>
  <si>
    <t>Based on own calculation 5.5tCO2e per 500 sqm</t>
  </si>
  <si>
    <t>Interface branded carpet tile</t>
  </si>
  <si>
    <t>Own brand lower emission carpet tile (short pile)</t>
  </si>
  <si>
    <t>Ecoworx Carpet Tile with Shaw's Eco Solution Q Nylon 6 face fiber</t>
  </si>
  <si>
    <t>Public Tables for Carbon</t>
  </si>
  <si>
    <t xml:space="preserve">Carpet US </t>
  </si>
  <si>
    <t>Confirm Pile Weight (1100 g.m2)</t>
  </si>
  <si>
    <t>ICE Download Confirmation Page - Circular Ecology</t>
  </si>
  <si>
    <t>Sommer Expo</t>
  </si>
  <si>
    <t xml:space="preserve">Sommer  Expo stytle </t>
  </si>
  <si>
    <t>0.67 if recycled</t>
  </si>
  <si>
    <r>
      <t>General </t>
    </r>
    <r>
      <rPr>
        <sz val="11"/>
        <color rgb="FF000000"/>
        <rFont val="Calibri"/>
        <family val="2"/>
        <scheme val="minor"/>
      </rPr>
      <t>Carpet</t>
    </r>
    <r>
      <rPr>
        <sz val="11"/>
        <color rgb="FF333333"/>
        <rFont val="Calibri"/>
        <family val="2"/>
        <scheme val="minor"/>
      </rPr>
      <t> (results display only CO2 emissions)</t>
    </r>
  </si>
  <si>
    <t>Cradle to Gate</t>
  </si>
  <si>
    <t>Bath Uni - ICE Database</t>
  </si>
  <si>
    <t>Green circle supplied</t>
  </si>
  <si>
    <t>Unconfirmed</t>
  </si>
  <si>
    <t>As above. Weight it closely aligned to the standard EU carpet. Also provides figs for other weights</t>
  </si>
  <si>
    <t>100% Polypropylene (EU)</t>
  </si>
  <si>
    <t>1.6 kgCO2e</t>
  </si>
  <si>
    <t>Close to US 45oz (1275g) Premium Nylon Carpet Spec</t>
  </si>
  <si>
    <t>Fits US Classic carpet spec 16oz (Aisle &amp; Booth Polypropylene)</t>
  </si>
  <si>
    <t>Fits US 30oz (850g) Premium Nylon Carpet spec</t>
  </si>
  <si>
    <t>Not Defined</t>
  </si>
  <si>
    <t>Short ton</t>
  </si>
  <si>
    <t>tCO2e</t>
  </si>
  <si>
    <t>WARM</t>
  </si>
  <si>
    <t>EPA Warm 'per ton of material produced'</t>
  </si>
  <si>
    <t>85% polypropylene, 15% nylon velour carpet (ZED Categorisation)</t>
  </si>
  <si>
    <t>One Click LCA</t>
  </si>
  <si>
    <t>ZED LCA A1-A3</t>
  </si>
  <si>
    <t>4.98kgCO2e</t>
  </si>
  <si>
    <t>ICE</t>
  </si>
  <si>
    <t>carbonfootprint.com - Emissions Factors for Carbon Life Cycle Assessments</t>
  </si>
  <si>
    <t>Uk</t>
  </si>
  <si>
    <t>6.26kgCO2e</t>
  </si>
  <si>
    <t>Carpet padding - total sq. yd. (US)</t>
  </si>
  <si>
    <t xml:space="preserve">Polyurethane Foam </t>
  </si>
  <si>
    <t>Paid</t>
  </si>
  <si>
    <t>Ecoinvent</t>
  </si>
  <si>
    <t>EU &amp; Rest Of World Available</t>
  </si>
  <si>
    <t xml:space="preserve">Polyurethane Flexible Foam </t>
  </si>
  <si>
    <t>ICE - Bath Univeristy</t>
  </si>
  <si>
    <t>Plastic bags / Films &amp; Sheets</t>
  </si>
  <si>
    <t>Monetary</t>
  </si>
  <si>
    <t>Average plastic film</t>
  </si>
  <si>
    <t>Tonne</t>
  </si>
  <si>
    <t>BEIS</t>
  </si>
  <si>
    <t>kgCO2e Defra 2022 Primary material production</t>
  </si>
  <si>
    <t>Average Plastic Film (Closed Loop) Recycled content - Cradle to gate</t>
  </si>
  <si>
    <t>BEIS Defrra</t>
  </si>
  <si>
    <t>Average Plastic Film (Open Loop) Recycled content - Cradle to gate</t>
  </si>
  <si>
    <t>Defra 2022</t>
  </si>
  <si>
    <t>Vinyl (See PVC Below)</t>
  </si>
  <si>
    <t>(0.61 tCO2e per short ton)</t>
  </si>
  <si>
    <t>file:///C:/Users/addisonh/OneDrive%20-%20Reed%20Elsevier%20Group%20ICO%20Reed%20Elsevier%20Inc/Documents/Events%20Scope%203/Emissions%20Resource%20Project/Emission%20Factors/Construction/Vinyl_Flooring%20EPA.pdf</t>
  </si>
  <si>
    <t>EPA Calculation for source reduction based emission factor</t>
  </si>
  <si>
    <t>Vinyl Flooring</t>
  </si>
  <si>
    <t>Green Circle Carbon Calculator (IHG &amp; Marriot Calc)</t>
  </si>
  <si>
    <t>Extrusion of plastic sheets (PVC)</t>
  </si>
  <si>
    <t>Global</t>
  </si>
  <si>
    <t>EPA waste management tool. Based on 'per ton of material produced'</t>
  </si>
  <si>
    <t>Vinyl General</t>
  </si>
  <si>
    <r>
      <t>General </t>
    </r>
    <r>
      <rPr>
        <b/>
        <sz val="11"/>
        <color rgb="FF000000"/>
        <rFont val="Calibri"/>
        <family val="2"/>
        <scheme val="minor"/>
      </rPr>
      <t>Vinyl</t>
    </r>
    <r>
      <rPr>
        <sz val="11"/>
        <color rgb="FF333333"/>
        <rFont val="Calibri"/>
        <family val="2"/>
        <scheme val="minor"/>
      </rPr>
      <t> Flooring (results display only CO2 emissions)</t>
    </r>
  </si>
  <si>
    <t>LVT (Luxury vinyl tile)</t>
  </si>
  <si>
    <t>Interface estimated inpact</t>
  </si>
  <si>
    <t>Carbon Neutral Floors | Commercial Carpet Tile &amp; Resilient Flooring | Interface</t>
  </si>
  <si>
    <t>Wood</t>
  </si>
  <si>
    <t>Primary material production</t>
  </si>
  <si>
    <t>Defra</t>
  </si>
  <si>
    <t>Correct. Check composition. Not Specified</t>
  </si>
  <si>
    <t>Primary material emission factors (Used in the full circles sheet). Factor cover the extraction, primary processing, manufacturing and transportation materials to the point of sale</t>
  </si>
  <si>
    <t>EcoAct (Batimat)</t>
  </si>
  <si>
    <t xml:space="preserve">Wooden Beams </t>
  </si>
  <si>
    <t>Timber, Wood I-Beam - No Carbon Storage</t>
  </si>
  <si>
    <t>Wooden Beam</t>
  </si>
  <si>
    <t>2x1 softwood</t>
  </si>
  <si>
    <t>Wooden Beams (Sawn timber) As above</t>
  </si>
  <si>
    <t>Closed Panel Timber Frame System (Wall)</t>
  </si>
  <si>
    <t>Timber, Closed Panel Timber Frame System - No Carbon Storage</t>
  </si>
  <si>
    <t>18mm Chipboard</t>
  </si>
  <si>
    <t>Hard floor coverings (see defra)</t>
  </si>
  <si>
    <t>UK and England's carbon footprint to 2019 - GOV.UK (www.gov.uk)</t>
  </si>
  <si>
    <t>Full Circle (Smart Space Contractor)</t>
  </si>
  <si>
    <t>Timber, Chipboard - No Carbon Storage</t>
  </si>
  <si>
    <t>60% Chipboard / 40% Wood I beam</t>
  </si>
  <si>
    <t>Edging</t>
  </si>
  <si>
    <t>Medium Denisity Fibre Board Uncoated</t>
  </si>
  <si>
    <t>Timber/MDF -  No Carbon Storage</t>
  </si>
  <si>
    <t>No Carbon Storage</t>
  </si>
  <si>
    <t>18mm MDF</t>
  </si>
  <si>
    <t xml:space="preserve">Green circle footprint </t>
  </si>
  <si>
    <t>Aluminium (See aluminium angle below)</t>
  </si>
  <si>
    <t>Ecoact emission factor (Batimat)</t>
  </si>
  <si>
    <t>Furnishing &amp; Household</t>
  </si>
  <si>
    <t>Plywood and Veneer</t>
  </si>
  <si>
    <t>USD</t>
  </si>
  <si>
    <t>Also look at veneer, plywood and engineered wood</t>
  </si>
  <si>
    <t>6mm</t>
  </si>
  <si>
    <t>Green circle calculator</t>
  </si>
  <si>
    <t>OSB - Oriented Strand Board</t>
  </si>
  <si>
    <t>Structural sawn timber</t>
  </si>
  <si>
    <t>?</t>
  </si>
  <si>
    <t>Timber, MDF - No Carbon Storage</t>
  </si>
  <si>
    <t>Timber, Glulam - No Carbon Storage</t>
  </si>
  <si>
    <t>Timber, Laminated Veneer lumber - No Carbon Storage</t>
  </si>
  <si>
    <t>Veneer</t>
  </si>
  <si>
    <t>Laminates</t>
  </si>
  <si>
    <t>Polycarbonate Panels (Perspex)</t>
  </si>
  <si>
    <t>Polycarbonate Panels (Perspex ZED Categorisation)</t>
  </si>
  <si>
    <t>Polycarbonate Panels</t>
  </si>
  <si>
    <t xml:space="preserve">ZED LCA A1-A3 </t>
  </si>
  <si>
    <t>Melamine faced particleboard</t>
  </si>
  <si>
    <t>melamine faced particle board (ZED Categorisation)</t>
  </si>
  <si>
    <t>Timber, Particle Board - No Carbon</t>
  </si>
  <si>
    <t>ICE - Bath University</t>
  </si>
  <si>
    <t>Partition wall (turnkey) - Pre Fab PSE Timber Frame double faced with 5.5mm ply</t>
  </si>
  <si>
    <t>Metal Partitions</t>
  </si>
  <si>
    <t>production &amp; building</t>
  </si>
  <si>
    <t>Plastic Partitions</t>
  </si>
  <si>
    <t>Walling (See Closed panel timber frame above)</t>
  </si>
  <si>
    <t>Full Circle</t>
  </si>
  <si>
    <t xml:space="preserve">Door </t>
  </si>
  <si>
    <t>90% Wood I Beam / 10% Plywood</t>
  </si>
  <si>
    <t>Per Unit</t>
  </si>
  <si>
    <t>In House</t>
  </si>
  <si>
    <t>Calculation based on assumption that single door is 90% wooden I beam and 10 plywood facia</t>
  </si>
  <si>
    <t>Door</t>
  </si>
  <si>
    <t>Numerous Options</t>
  </si>
  <si>
    <t>Wooden Windows, Doors &amp; Flooring</t>
  </si>
  <si>
    <t>Aluminium angle  - What is the? Structural upright?</t>
  </si>
  <si>
    <t>Aluminium Sheet (ZED Categorisation) &amp; ICE EF</t>
  </si>
  <si>
    <t xml:space="preserve">Aluminium </t>
  </si>
  <si>
    <t>Extruded profile</t>
  </si>
  <si>
    <t>Aluminium Sheet</t>
  </si>
  <si>
    <t>aluminium framework (turnkey)</t>
  </si>
  <si>
    <t>As Above</t>
  </si>
  <si>
    <t>Ecoact</t>
  </si>
  <si>
    <t>Bilan Carbone?</t>
  </si>
  <si>
    <t>steelwork (Handrails, etc)</t>
  </si>
  <si>
    <t>Green circle</t>
  </si>
  <si>
    <t>Steel, Engineering Steel</t>
  </si>
  <si>
    <t>Acrylic</t>
  </si>
  <si>
    <t>conversion 3.47kg per m2 (Full Circle) https://plasticsheetsshop.co.uk/the-weight-of-acrylic-sheet/#:~:text=What%20is%20the%20weight%20of%20acrylic%3F%20Acrylic%20sheet,per%20square%20metre%2C%20per%20millimetre%20of%20sheet%20thickness.</t>
  </si>
  <si>
    <t>Perspex</t>
  </si>
  <si>
    <t>Perspex / Plexiglass</t>
  </si>
  <si>
    <t>Methyl Methacrylate</t>
  </si>
  <si>
    <t>https://www.climatiq.io/data?search=methyl+methacrylate</t>
  </si>
  <si>
    <t>Glass (Single Glased)</t>
  </si>
  <si>
    <t>Glass General (Single Glased) 2.5kg per mm thickness, per m2</t>
  </si>
  <si>
    <t xml:space="preserve">ICE </t>
  </si>
  <si>
    <t>Fasteners (Screws/Nails)</t>
  </si>
  <si>
    <t>Pins, needles, screws, nuts and bolts???</t>
  </si>
  <si>
    <t>GBP</t>
  </si>
  <si>
    <t>UK Defra</t>
  </si>
  <si>
    <t>6mm staples</t>
  </si>
  <si>
    <t>19mm cladding staples</t>
  </si>
  <si>
    <t>50mm brads</t>
  </si>
  <si>
    <t>50mm screws</t>
  </si>
  <si>
    <t>Steel Annealed Wire (ZED Categorisation)</t>
  </si>
  <si>
    <t>35mm screws</t>
  </si>
  <si>
    <t>100mm screws</t>
  </si>
  <si>
    <t>80mm screws</t>
  </si>
  <si>
    <t>30mm dome head screws</t>
  </si>
  <si>
    <t>Paint</t>
  </si>
  <si>
    <t>Waterborne Paint 70% of global Market share</t>
  </si>
  <si>
    <t xml:space="preserve">GBP </t>
  </si>
  <si>
    <t>Paint wallpaper and timber</t>
  </si>
  <si>
    <t>Defra Could consider this one</t>
  </si>
  <si>
    <t>Solventborne Pair 30% of global Market share</t>
  </si>
  <si>
    <t>Coverage - 1Litre per m2 file:///C:/Users/addisonh/OneDrive%20-%20Reed%20Elsevier%20Group%20ICO%20Reed%20Elsevier%20Inc/Documents/Events%20Scope%203/Estimating_the_carbon_footprint_of_paint.pdf</t>
  </si>
  <si>
    <t>Varnish/Stain</t>
  </si>
  <si>
    <t>carbon only</t>
  </si>
  <si>
    <t>1 litre of paint = 1.3kg https://vodoprovod.blogspot.com/2017/12/convert-kg-paint-to-liters-online.html#:~:text=1%20liter%20of%20paint%20%3D%201.3%20kg,%28for%20density%20of%20paint%20%3D%201300%20kg%2Fm%203%29</t>
  </si>
  <si>
    <t>C02 only</t>
  </si>
  <si>
    <t>3 core cable</t>
  </si>
  <si>
    <t>3 Core Cable (ZED Categorisation)</t>
  </si>
  <si>
    <t>m</t>
  </si>
  <si>
    <t>ZED LCA A1-A3 per sqm</t>
  </si>
  <si>
    <t>Seems very high</t>
  </si>
  <si>
    <t>3 core standard cable</t>
  </si>
  <si>
    <t>Per 200m roll</t>
  </si>
  <si>
    <t>Smart Space Calculation</t>
  </si>
  <si>
    <t>Elsevier stand calculation methodology equal to 5.648kgCO2e per kg (Defra Small Electical Item)</t>
  </si>
  <si>
    <t>LED overhead lighting system</t>
  </si>
  <si>
    <t>3m 35mm LED Track</t>
  </si>
  <si>
    <t>Own Calculation</t>
  </si>
  <si>
    <t>Based on unit weight of 1.16kg (2m track) x defra small electrical item EF</t>
  </si>
  <si>
    <t>LED downlights</t>
  </si>
  <si>
    <t>LED Light</t>
  </si>
  <si>
    <t>1 Adjustable LED Unit</t>
  </si>
  <si>
    <t>Based on unit weight of 220g x by defra small electrical item EF</t>
  </si>
  <si>
    <t>Lighting</t>
  </si>
  <si>
    <t>Small Electrical Items</t>
  </si>
  <si>
    <t>Tonnes</t>
  </si>
  <si>
    <t>Electrics installation</t>
  </si>
  <si>
    <t>Wiring and cable</t>
  </si>
  <si>
    <t>Greenview</t>
  </si>
  <si>
    <t xml:space="preserve">Signage </t>
  </si>
  <si>
    <t>Printed graphic banner</t>
  </si>
  <si>
    <t>polyester fabric (ZED Categorisation)</t>
  </si>
  <si>
    <t xml:space="preserve">Graphics - Gel Edge </t>
  </si>
  <si>
    <t>Fulll Circle (Smart space contractor)</t>
  </si>
  <si>
    <t xml:space="preserve">Foamex </t>
  </si>
  <si>
    <t xml:space="preserve">Not specified </t>
  </si>
  <si>
    <t>ICE - DB V3.0?</t>
  </si>
  <si>
    <t>Polystyrene</t>
  </si>
  <si>
    <t>Germany</t>
  </si>
  <si>
    <r>
      <t>General Purpose </t>
    </r>
    <r>
      <rPr>
        <sz val="9.9"/>
        <color rgb="FF000000"/>
        <rFont val="Open Sans"/>
        <family val="2"/>
      </rPr>
      <t>Polystyrene</t>
    </r>
  </si>
  <si>
    <t>Climatiq</t>
  </si>
  <si>
    <t>GEMIS Germany</t>
  </si>
  <si>
    <t xml:space="preserve">Cut Vinyl Decal </t>
  </si>
  <si>
    <t>Confirm standard fabric weight. Based on</t>
  </si>
  <si>
    <t>Fabric (US specifically)</t>
  </si>
  <si>
    <t>Furnishings and household</t>
  </si>
  <si>
    <t>USA</t>
  </si>
  <si>
    <t>Fabric Pillowcase</t>
  </si>
  <si>
    <t xml:space="preserve">ICE - DB V3.0 </t>
  </si>
  <si>
    <t>Green Circle</t>
  </si>
  <si>
    <t>Fabric Spandex Cloth</t>
  </si>
  <si>
    <t>Fabric Standard</t>
  </si>
  <si>
    <t>Fabric - Brushed Cotton Canvas</t>
  </si>
  <si>
    <t>Bilan Carbone</t>
  </si>
  <si>
    <t>Honeycomb 1/4"</t>
  </si>
  <si>
    <t>Freeman Cornfirm what material this is?</t>
  </si>
  <si>
    <t>Paper board</t>
  </si>
  <si>
    <t>General Construction</t>
  </si>
  <si>
    <t>Photo Tex High Tack Decal</t>
  </si>
  <si>
    <t>Photo Tex Opaque Decal</t>
  </si>
  <si>
    <t>Plexi Clear 1/4", 1/8"</t>
  </si>
  <si>
    <t>Polyfoam 1/2", 3/16"</t>
  </si>
  <si>
    <t>PVC Per KG EF</t>
  </si>
  <si>
    <t>UPVC Film (ZED Categorisation)</t>
  </si>
  <si>
    <t>PVC</t>
  </si>
  <si>
    <t>Green circle also used</t>
  </si>
  <si>
    <t>Primary material Production</t>
  </si>
  <si>
    <t>PVC Sheet</t>
  </si>
  <si>
    <t>EcoAct</t>
  </si>
  <si>
    <t>Reboard</t>
  </si>
  <si>
    <t>Ultrafelxmt Blockout 11.8MIL</t>
  </si>
  <si>
    <t>Vinyl (See PVC Above)</t>
  </si>
  <si>
    <t xml:space="preserve">Vinyl Print Low Tack Decal </t>
  </si>
  <si>
    <t>One Way Window Perforated Decal</t>
  </si>
  <si>
    <t>Carpet Floor Decal</t>
  </si>
  <si>
    <t>Furniture (below were all footprinted for ZED LCA)</t>
  </si>
  <si>
    <t>Chair (Type)</t>
  </si>
  <si>
    <t>Furnishings &amp; Household</t>
  </si>
  <si>
    <t>UK</t>
  </si>
  <si>
    <t>Table (Type, size)</t>
  </si>
  <si>
    <t>Counter</t>
  </si>
  <si>
    <t>Coat Rack</t>
  </si>
  <si>
    <t>Shelf bracket</t>
  </si>
  <si>
    <t>Sheet Metal (ZED categorisation)</t>
  </si>
  <si>
    <t>Waste Bin</t>
  </si>
  <si>
    <t>Shelving &amp; Lockers</t>
  </si>
  <si>
    <t>Source P&amp;L</t>
  </si>
  <si>
    <t>USA EPA</t>
  </si>
  <si>
    <t>Stand Equipment Rental (Amortized Materials)</t>
  </si>
  <si>
    <t>Furniture Rental</t>
  </si>
  <si>
    <t>Office equipment Rental (I.T Equipement (Check in booths, reception computers)??</t>
  </si>
  <si>
    <t>Electronics &amp; comms</t>
  </si>
  <si>
    <t>IT Equipment Purchased</t>
  </si>
  <si>
    <t>Assume most IT equipment is leased.</t>
  </si>
  <si>
    <t>Shell Rental</t>
  </si>
  <si>
    <t>Other Equipment Rental</t>
  </si>
  <si>
    <t>Printed Literature</t>
  </si>
  <si>
    <t>Printed literature</t>
  </si>
  <si>
    <t>Printed Matter and Recorded Material</t>
  </si>
  <si>
    <t>EUR</t>
  </si>
  <si>
    <t>Exiobase</t>
  </si>
  <si>
    <t>Emission factor is for Austria - A number of countries are available to choose from.</t>
  </si>
  <si>
    <t>Event Guide</t>
  </si>
  <si>
    <t>Bucket Under Printed material</t>
  </si>
  <si>
    <t>Speed Networking List</t>
  </si>
  <si>
    <t>Mag distribution, collatoral on stands or media hub?</t>
  </si>
  <si>
    <t>Show dailies</t>
  </si>
  <si>
    <t>Year Book</t>
  </si>
  <si>
    <t>Press backdrop</t>
  </si>
  <si>
    <t>Ticketing / Badging / Marketing Materials</t>
  </si>
  <si>
    <t>Staff Badges</t>
  </si>
  <si>
    <t>Lanyards</t>
  </si>
  <si>
    <t>Measure (Supplier has measured) Intro to Martin Membury</t>
  </si>
  <si>
    <t>Badge Holder (Plastic)</t>
  </si>
  <si>
    <t>Plastic (Rigid) Could use defra</t>
  </si>
  <si>
    <t>Hotel Welcome Packs (Look into)</t>
  </si>
  <si>
    <t>Difficult to measure due to composition. Ask Fiona for insight. Group together and footprint</t>
  </si>
  <si>
    <t>Swag Bags (?)</t>
  </si>
  <si>
    <t xml:space="preserve">There is as move to digital </t>
  </si>
  <si>
    <t>Signage printing</t>
  </si>
  <si>
    <t>Remove</t>
  </si>
  <si>
    <t>A number of countries are available to choose from.</t>
  </si>
  <si>
    <t xml:space="preserve">Entertaining (Parties) </t>
  </si>
  <si>
    <t>Catgories under hospitality</t>
  </si>
  <si>
    <t xml:space="preserve">Consumables </t>
  </si>
  <si>
    <t>Stationary</t>
  </si>
  <si>
    <t>Other consumables</t>
  </si>
  <si>
    <t>Source P&amp; L</t>
  </si>
  <si>
    <t>Logistics</t>
  </si>
  <si>
    <t>Travel to destination</t>
  </si>
  <si>
    <t>Stand build material transport</t>
  </si>
  <si>
    <t>Distance</t>
  </si>
  <si>
    <t>Furntiture Transport</t>
  </si>
  <si>
    <t>AV Transport</t>
  </si>
  <si>
    <t>Direct RX - Contractor</t>
  </si>
  <si>
    <t>Consideration</t>
  </si>
  <si>
    <t>Exhibitor - Contractor</t>
  </si>
  <si>
    <t>Total vehicles &amp; Type</t>
  </si>
  <si>
    <t xml:space="preserve">Add vehicles types - Milage </t>
  </si>
  <si>
    <t>DEFRA</t>
  </si>
  <si>
    <t>Add vehicles types</t>
  </si>
  <si>
    <t>Production and Organiser Travel &amp; Accomodation</t>
  </si>
  <si>
    <t>Crew Travel: Definitions in Orange</t>
  </si>
  <si>
    <t>Can we use crew registration. Discuss with Emma.</t>
  </si>
  <si>
    <t>Flight (Class, distance)</t>
  </si>
  <si>
    <t>Top line questions for crew. Locality, mode of transport, etc.</t>
  </si>
  <si>
    <t>Km</t>
  </si>
  <si>
    <t>Train</t>
  </si>
  <si>
    <t>Tube</t>
  </si>
  <si>
    <t xml:space="preserve">Employee and crew separate. </t>
  </si>
  <si>
    <t>Taxi</t>
  </si>
  <si>
    <t>Internal can tell us if booked on BCD or not.</t>
  </si>
  <si>
    <t>Car (Owned)</t>
  </si>
  <si>
    <t>Attendee - Clive</t>
  </si>
  <si>
    <t>Van???</t>
  </si>
  <si>
    <t>Hotel Stay (Generic, not star rating, etc)</t>
  </si>
  <si>
    <t>Night</t>
  </si>
  <si>
    <t>Build crew nights</t>
  </si>
  <si>
    <t>Accommodation</t>
  </si>
  <si>
    <t xml:space="preserve">Definitions are more for the tool. </t>
  </si>
  <si>
    <t>Breakdown crew nights</t>
  </si>
  <si>
    <t>Resource just requires emissions factors for hotel stay (by city) and travel mode (by region)</t>
  </si>
  <si>
    <t>Build crew travel</t>
  </si>
  <si>
    <t>Breakdown crew travel</t>
  </si>
  <si>
    <t>Furniture crew</t>
  </si>
  <si>
    <t>AV crew</t>
  </si>
  <si>
    <t>Staff travel at show</t>
  </si>
  <si>
    <t>Hosted Buyers, Media and Staff (Travel &amp; Accomodation)</t>
  </si>
  <si>
    <t>Packaging</t>
  </si>
  <si>
    <t>Cardboard</t>
  </si>
  <si>
    <t>Kg</t>
  </si>
  <si>
    <t xml:space="preserve"> https://www.climatiq.io/data?category=Paper+Products&amp;sector=Consumer+Goods+and+Services&amp;access_type=public</t>
  </si>
  <si>
    <t>Carboard Containers</t>
  </si>
  <si>
    <t>Cardboard Containers</t>
  </si>
  <si>
    <t>Corrugated Containers</t>
  </si>
  <si>
    <t>Short Ton</t>
  </si>
  <si>
    <t>Epa Warm 'per ton material produced'</t>
  </si>
  <si>
    <t>Wood (pallet)</t>
  </si>
  <si>
    <t>Ecoact emission factor</t>
  </si>
  <si>
    <t>Plastic film</t>
  </si>
  <si>
    <t>Venue &amp; Property Services</t>
  </si>
  <si>
    <t>Contractors (Plumbers / Electricians / Maintenance)</t>
  </si>
  <si>
    <t>Purchased Goods &amp; Services</t>
  </si>
  <si>
    <t>Standfitter (Full circle)</t>
  </si>
  <si>
    <t>Per 12 hrs</t>
  </si>
  <si>
    <t>Catering staff</t>
  </si>
  <si>
    <t>Security staff</t>
  </si>
  <si>
    <t>Cleaning Costs</t>
  </si>
  <si>
    <t>Waste Disposal?</t>
  </si>
  <si>
    <t>Lifting, Drayage &amp; Shipping</t>
  </si>
  <si>
    <t>Other Venue Services</t>
  </si>
  <si>
    <t>Packaging materials</t>
  </si>
  <si>
    <t>single use packaging</t>
  </si>
  <si>
    <t>Security Costs</t>
  </si>
  <si>
    <t>Hygiene &amp; Safety</t>
  </si>
  <si>
    <t>Hospitality</t>
  </si>
  <si>
    <t>Catering contractor</t>
  </si>
  <si>
    <t>Food sale facility</t>
  </si>
  <si>
    <t>Climatiq - GHG Protocol (buildings and infrastructure) Global</t>
  </si>
  <si>
    <t>Not sure this is relevant, might be an option</t>
  </si>
  <si>
    <t>Food avg meal (Meat)</t>
  </si>
  <si>
    <t>WWF</t>
  </si>
  <si>
    <t>Food (Menu)</t>
  </si>
  <si>
    <t>cradle to hospitality gate (avg meal) - See Wrap</t>
  </si>
  <si>
    <t>Add avg Meat, Vegetarian &amp; Vegan Menu options</t>
  </si>
  <si>
    <t>Catering Cost</t>
  </si>
  <si>
    <t xml:space="preserve">Meat, Vegetarian, Vegan avg, </t>
  </si>
  <si>
    <t>Don't account for external meals. Only exhibition catered meals.</t>
  </si>
  <si>
    <t>Temorary Staff</t>
  </si>
  <si>
    <t>Temporary Staff Salaries</t>
  </si>
  <si>
    <t>Agency Staff</t>
  </si>
  <si>
    <t>Consultants, Agency, Experts &amp; Other Professionals</t>
  </si>
  <si>
    <t>Agency Fees</t>
  </si>
  <si>
    <t>Registration Agency Fees</t>
  </si>
  <si>
    <t>Speaker fees</t>
  </si>
  <si>
    <t>Content &amp; Copy Fees</t>
  </si>
  <si>
    <t>Translation Services</t>
  </si>
  <si>
    <t>Sales Agents</t>
  </si>
  <si>
    <t>Industry Expert fees?</t>
  </si>
  <si>
    <t>Other expert fees</t>
  </si>
  <si>
    <t>Repairs &amp; Maintenance</t>
  </si>
  <si>
    <t>Dilapidation?</t>
  </si>
  <si>
    <t>Construction Costs</t>
  </si>
  <si>
    <t>Building Costs</t>
  </si>
  <si>
    <t>Decorating costs</t>
  </si>
  <si>
    <t>Sign Production</t>
  </si>
  <si>
    <t>Advertising &amp; Promotion Costs</t>
  </si>
  <si>
    <t xml:space="preserve">          Creative Design Costs</t>
  </si>
  <si>
    <t xml:space="preserve">          Production and Delivery Costs</t>
  </si>
  <si>
    <t xml:space="preserve">          Mailing, Handling &amp; Fulfilment Costs</t>
  </si>
  <si>
    <t xml:space="preserve">          Advertising Space Costs</t>
  </si>
  <si>
    <t xml:space="preserve">          Other Advertising Costs</t>
  </si>
  <si>
    <t xml:space="preserve">          List Rental Cost</t>
  </si>
  <si>
    <t xml:space="preserve">          Website Set Up &amp; Maintenance</t>
  </si>
  <si>
    <t>Travel</t>
  </si>
  <si>
    <t>Economy Short Haul</t>
  </si>
  <si>
    <t>See RELX Reporting</t>
  </si>
  <si>
    <t>Economy Medium Haul</t>
  </si>
  <si>
    <t>Economy Long Haul</t>
  </si>
  <si>
    <t>Premium Economy Short Haul</t>
  </si>
  <si>
    <t>Business Short Haul</t>
  </si>
  <si>
    <t>Business Medium Haul</t>
  </si>
  <si>
    <t>Business Long Haul</t>
  </si>
  <si>
    <t>Accomodation &amp; Entertainment</t>
  </si>
  <si>
    <t>Accomodation</t>
  </si>
  <si>
    <t>Doesn’t look to be RELX Reported</t>
  </si>
  <si>
    <t>Per Night</t>
  </si>
  <si>
    <t>Add Defra</t>
  </si>
  <si>
    <t>Subsistence Costs</t>
  </si>
  <si>
    <t xml:space="preserve">Avergage nights stay. </t>
  </si>
  <si>
    <t>Entertainment (Hospitality)</t>
  </si>
  <si>
    <t>Waste</t>
  </si>
  <si>
    <t>Combusted</t>
  </si>
  <si>
    <t>U.S</t>
  </si>
  <si>
    <t>Food</t>
  </si>
  <si>
    <t>Food &amp; Drink Waste</t>
  </si>
  <si>
    <t>Combustion</t>
  </si>
  <si>
    <t>Compost</t>
  </si>
  <si>
    <t xml:space="preserve">Average Construction </t>
  </si>
  <si>
    <t>Open Loop</t>
  </si>
  <si>
    <t xml:space="preserve">Closed Loop </t>
  </si>
  <si>
    <t>Plastic: Avg Plastic Film</t>
  </si>
  <si>
    <t>Disposal of signage</t>
  </si>
  <si>
    <t>Non re-usable stand material (average construction?)</t>
  </si>
  <si>
    <t>Board</t>
  </si>
  <si>
    <t>Mixed Paper &amp; Board</t>
  </si>
  <si>
    <t>Vinyl Flooring - Combusted</t>
  </si>
  <si>
    <t>EPA US</t>
  </si>
  <si>
    <t>Vinyl Flooring - Landfill</t>
  </si>
  <si>
    <t>Commercial Waste</t>
  </si>
  <si>
    <t>Quantis Emission Factors</t>
  </si>
  <si>
    <t xml:space="preserve">Contruction </t>
  </si>
  <si>
    <t>Report - Nelson Material Carbon Emissions Guide - BUILDERS FOR CLIMATE ACTION</t>
  </si>
  <si>
    <t>Defra supply chain emission factors 2019</t>
  </si>
  <si>
    <t>EMEP/EEA air pollutant emission inventory (europa.eu)</t>
  </si>
  <si>
    <t>Emission factor resources</t>
  </si>
  <si>
    <t>ecoinvent v3.8 - ecoinvent</t>
  </si>
  <si>
    <t>Best for material impacfs</t>
  </si>
  <si>
    <t>Ecometrica</t>
  </si>
  <si>
    <t>Booking intro call</t>
  </si>
  <si>
    <t>Ask about emission factors resources</t>
  </si>
  <si>
    <t>Green Events Tool</t>
  </si>
  <si>
    <t>Registered for free calculator</t>
  </si>
  <si>
    <t>My climate Events</t>
  </si>
  <si>
    <t>myclimate</t>
  </si>
  <si>
    <t>Good option to sense check pilot potentially</t>
  </si>
  <si>
    <t>CEDA (GHG Protocols)</t>
  </si>
  <si>
    <t>Environmental Databases | CEDA — VitalMetrics — VitalMetrics</t>
  </si>
  <si>
    <t>Tool that RELX have access to. They primarily use monetary conversion USD-CO2e</t>
  </si>
  <si>
    <t>Follow up with Casey</t>
  </si>
  <si>
    <t>1. BSI’s PAS 2050:2011 methodology</t>
  </si>
  <si>
    <t>2. Impact assessment method called ReCiPe2016 with Australian life cycle assessment data (from two databases, AusLCI and Exiobase)</t>
  </si>
  <si>
    <t>3. Ecoinvent</t>
  </si>
  <si>
    <t>Paid Access</t>
  </si>
  <si>
    <t>4. An initiative by the Furniture Industry Research Association (FIRA) in 2011 quantified the carbon footprint of key furniture products</t>
  </si>
  <si>
    <t>Requires one off payment of £40 to access emission factors</t>
  </si>
  <si>
    <t>5. Methodology to Calculate Embodied Carbon of Materials (2012) by Royal Institution of Chartered Surveyors (RICS)</t>
  </si>
  <si>
    <t>Useful resource</t>
  </si>
  <si>
    <t>6. Inventory of Carbon and Energy (ICE) Database by Circular Economy and University of Bath</t>
  </si>
  <si>
    <t>Open source. Good data set</t>
  </si>
  <si>
    <t>7. DEFRA &amp; IEA</t>
  </si>
  <si>
    <t>Open source. Good data set. IEA requires purchase</t>
  </si>
  <si>
    <t>8. French ADEME/Ministry of the Environment Carbon Base</t>
  </si>
  <si>
    <t>INIES | Environmental and health reference data for the building (base-inies.fr)</t>
  </si>
  <si>
    <t>The potential impact of reusable packaging | McKinsey</t>
  </si>
  <si>
    <t>Accounting for material reuse</t>
  </si>
  <si>
    <t>Resources</t>
  </si>
  <si>
    <t>Food Resources</t>
  </si>
  <si>
    <r>
      <t>Business Green</t>
    </r>
    <r>
      <rPr>
        <sz val="8"/>
        <color rgb="FF494949"/>
        <rFont val="Hind"/>
      </rPr>
      <t> www.businessgreen.com</t>
    </r>
  </si>
  <si>
    <t>Our Net Zero Methodology for Hotels lists a couple of sources related to food:</t>
  </si>
  <si>
    <t>Environmental Impacts of Food Production data visualization: https://ourworldindata.org/environmental-impacts-of-food, based on a 2018 research titled “Reducing food’s environmental impacts through producers and consumers”: https://globalsalmoninitiative.org/files/documents/Reducing-food%E2%80%99s-environmental-impacts-through-producers-and-consumers.pdf</t>
  </si>
  <si>
    <t>Carbon Intelligencehttp://carbon.ci</t>
  </si>
  <si>
    <t>Environmental Impact of Key Food Items in Singapore (2019): https://www.ecosperity.sg/content/dam/ecosperity-aem/en/reports/Environmental-Impact-of-Key-Food-Items-in-Singapore_Oct2019.pdf</t>
  </si>
  <si>
    <t xml:space="preserve">SAM by ICE: </t>
  </si>
  <si>
    <r>
      <t>Carbon Trust</t>
    </r>
    <r>
      <rPr>
        <sz val="8"/>
        <color rgb="FF494949"/>
        <rFont val="Hind"/>
      </rPr>
      <t> www.carbontrust.com</t>
    </r>
  </si>
  <si>
    <t xml:space="preserve">Their average expected emissions are: </t>
  </si>
  <si>
    <t>17.38kgCO2 per DDR (Expected Average Spend per person: £6 on meat, £2 on vegetables, £2 on dairy, £5 on fish, £0.50 on soft drinks, £0.50 on mineral water, £0.25 on hot drinks, £0.25 on biscuits.)</t>
  </si>
  <si>
    <r>
      <t>Climate Neutral Certified</t>
    </r>
    <r>
      <rPr>
        <sz val="8"/>
        <color rgb="FF494949"/>
        <rFont val="Hind"/>
      </rPr>
      <t> www.climateneutral.org</t>
    </r>
  </si>
  <si>
    <t>1.42kgCO2 per meal (Expected Average Spend per person: £0.50 on meat, £0.10 on vegetables, £0.20 on dairy, £0.50 on fish.)</t>
  </si>
  <si>
    <t>Source: UK Government Department for Business, Energy and Industrial Strategy 2018 - UK's carbon footprint and the United States Environmental Protection Agency 2020 - Supply Chain Greenhouse Gas Emission Factors for US Industries and Commodities</t>
  </si>
  <si>
    <t>EarthCheckhttp://earthcheck.org</t>
  </si>
  <si>
    <t>Individual ingredients:</t>
  </si>
  <si>
    <t>Meat: 2.471kgCO2/£ (Emission intensity of supply chain in GBP spend on: Beef/ pork/ lamb/ poultry (fresh or chilled or frozen)/ bacon and ham/ sausages/ offal pate etc/ other preserved or processed meat and meat preparations/ other fresh or chilled or frozen edible meat.)</t>
  </si>
  <si>
    <r>
      <t>Edie</t>
    </r>
    <r>
      <rPr>
        <sz val="8"/>
        <color rgb="FF494949"/>
        <rFont val="Hind"/>
      </rPr>
      <t> www.edie.net</t>
    </r>
  </si>
  <si>
    <t>Source: UK Government Department for Business, Energy and Industrial Strategy 2018 - UK's carbon footprint</t>
  </si>
  <si>
    <t>Vegetables: 0.072kgCO2/£ (Emission intensity of supply chain in GBP spend on: citrus fruits/ bananas/ apples/ pears/ stone fruits/ berries/ other fresh chilled or frozen fruits/ dried fruit and nuts/ preserved fruit and fruit based products/ leaf and stem vegetables/ cabbages/ vegetables/ root crops non starchy bulbs and mushrooms/ dried vegetables/ other prepared or processed vegetables/ potatoes/ other tubers and products of tuber vegetables.)</t>
  </si>
  <si>
    <r>
      <t>Green Tourism</t>
    </r>
    <r>
      <rPr>
        <sz val="8"/>
        <color rgb="FF494949"/>
        <rFont val="Hind"/>
      </rPr>
      <t> www.green-tourism.com</t>
    </r>
  </si>
  <si>
    <t>Dairy: 0.454kgCO2/£ (Emission intensity of supply chain in GBP spend on: whole milk/ low fat milk/ preserved milk/ cheese and curd/ eggs/ yoghurt/ butter/ other milk products/ margarine and other vegetable fats and peanut butter.)</t>
  </si>
  <si>
    <r>
      <t>ISO 14000</t>
    </r>
    <r>
      <rPr>
        <sz val="8"/>
        <color rgb="FF494949"/>
        <rFont val="Hind"/>
      </rPr>
      <t> www.iso.org</t>
    </r>
  </si>
  <si>
    <t>Fish: 0.17kgCO2/£ (Emission intensity of supply chain in GBP spend on: fish (fresh chilled or frozen)/ dried smoked or salted fish or seafood/ other preserved or processed fish and seafood.)</t>
  </si>
  <si>
    <r>
      <t>Net Zero Now</t>
    </r>
    <r>
      <rPr>
        <sz val="8"/>
        <color rgb="FF494949"/>
        <rFont val="Hind"/>
      </rPr>
      <t> www.netzeronow.org</t>
    </r>
  </si>
  <si>
    <t>Science Based Targetshttp://sciencebasedtargets.org</t>
  </si>
  <si>
    <t>Event Food Carbon Calculator by Meet Green &amp; Clear Current Consulting:</t>
  </si>
  <si>
    <t>They used the following sources:</t>
  </si>
  <si>
    <r>
      <t>South Pole</t>
    </r>
    <r>
      <rPr>
        <sz val="8"/>
        <color rgb="FF494949"/>
        <rFont val="Hind"/>
      </rPr>
      <t> www.southpole.com</t>
    </r>
  </si>
  <si>
    <t>https://www.science.org/doi/10.1126/science.aaq0216</t>
  </si>
  <si>
    <t>https://www.nature.com/articles/s41586-021-03889-2#Sec1</t>
  </si>
  <si>
    <t>Sustainable Hospitality Alliancehttp://sustainablehospitalityalliance.org</t>
  </si>
  <si>
    <t>https://link.springer.com/article/10.1007/s11367-009-0091-7</t>
  </si>
  <si>
    <t>https://www.sciencedirect.com/science/article/pii/S0959652616317267#tbl2</t>
  </si>
  <si>
    <r>
      <t>The CarbonNeutral Protocol Index</t>
    </r>
    <r>
      <rPr>
        <sz val="8"/>
        <color rgb="FF494949"/>
        <rFont val="Hind"/>
      </rPr>
      <t> www.carbonneutral.com</t>
    </r>
  </si>
  <si>
    <t>https://www.sciencedirect.com/science/article/pii/S0959652616302372</t>
  </si>
  <si>
    <t>https://assets.ctfassets.net/hhv516v5f7sj/4exF7Ex74UoYku640WSF3t/cc213b148ee80fa2d8062e430012ec56/Impossible_foods_comparative_LCA.pdf</t>
  </si>
  <si>
    <r>
      <t>The Sustainable Restaurant Association</t>
    </r>
    <r>
      <rPr>
        <sz val="8"/>
        <color rgb="FF494949"/>
        <rFont val="Hind"/>
      </rPr>
      <t> www.thesra.org</t>
    </r>
  </si>
  <si>
    <t>https://www.bakeryandsnacks.com/Article/2019/07/08/The-environmental-footprint-of-biscuits-cookies-and-crackers</t>
  </si>
  <si>
    <t>https://www.bbc.com/news/science-environment-46459714</t>
  </si>
  <si>
    <r>
      <t>Transforming Existing Hotels to Net Zero (carbon white paper)</t>
    </r>
    <r>
      <rPr>
        <sz val="8"/>
        <color rgb="FF494949"/>
        <rFont val="Hind"/>
      </rPr>
      <t> www.bit.ly/3iks54f</t>
    </r>
  </si>
  <si>
    <t>The average meal emits 1.7 kg CO2e (UK).</t>
  </si>
  <si>
    <t>For 100 person event meal:</t>
  </si>
  <si>
    <t>UK Business Climate Hubhttps://businessclimatehub.org/uk</t>
  </si>
  <si>
    <t>Beef (1,124 kg CO2e), Lamb (449 kg CO2e), Cheese (131 kg CO2e), Chicken (112 kg CO2e), Plant based burger (75 kg CO2e), Fish (58 kg CO2e), Eggs (47 kg CO2e), Pasta (12 kg CO2e).</t>
  </si>
  <si>
    <t>Snacks (per serving): Nuts (0.01 kg Co2e), Apple (0.08 kg CO2e), Banana (0.10 kg CO2e), Milk Chocolate Bar (0.50 kg CO2e), Cheese (1.31 kg CO2e), Dark Chocolate Bar (1.40 kg CO2e).</t>
  </si>
  <si>
    <r>
      <t>Winnow Solutions</t>
    </r>
    <r>
      <rPr>
        <sz val="8"/>
        <color rgb="FF494949"/>
        <rFont val="Hind"/>
      </rPr>
      <t> www.winnowsolutions.com</t>
    </r>
  </si>
  <si>
    <t xml:space="preserve">Myclimate Event Calculator Myclimate Event: </t>
  </si>
  <si>
    <t>Meier T., 2013. Examining the environmental impacts of diet and nutrition using national nutrition surveys and selected environmental indicators.</t>
  </si>
  <si>
    <t>WRAPhttp://wrap.org.uk</t>
  </si>
  <si>
    <t>Agribalyse 3.0, 2020</t>
  </si>
  <si>
    <t xml:space="preserve">Terrapass by Terrapass: </t>
  </si>
  <si>
    <r>
      <t>Zero Carbon Forum</t>
    </r>
    <r>
      <rPr>
        <sz val="8"/>
        <color rgb="FF494949"/>
        <rFont val="Hind"/>
      </rPr>
      <t> www.zerocarbonforum.com</t>
    </r>
  </si>
  <si>
    <t>Study from the Johns Hopkins Center for a Livable Future (http://www.jhsph.edu/research/centers-and-institutes/johns-hopkins-center-for-a-livable-future/_pdf/research/clf_reports/kim_neff_carbon_calculators.pdf)  that looks at the measurement and communication of greenhouse gas emissions from U.S. food consumption</t>
  </si>
  <si>
    <t xml:space="preserve">Green Event Tool by UNEP, UNFCCC, Gord: </t>
  </si>
  <si>
    <r>
      <t>Zero Waste Scotland</t>
    </r>
    <r>
      <rPr>
        <sz val="8"/>
        <color rgb="FF494949"/>
        <rFont val="Hind"/>
      </rPr>
      <t> www.zerowastescotland.org.uk</t>
    </r>
  </si>
  <si>
    <t>They use the methodology and research by the international Olympic committee (IOC) (I’ve seen a couple of paid resources also use this resource)</t>
  </si>
  <si>
    <t>MDF 18mm</t>
  </si>
  <si>
    <t>Compiled Materials &amp; Emission Factors List</t>
  </si>
  <si>
    <t>ICE - DB V3.0 ?</t>
  </si>
  <si>
    <t xml:space="preserve">6mm </t>
  </si>
  <si>
    <t>2x1</t>
  </si>
  <si>
    <t>Timber, wood - plastic composite</t>
  </si>
  <si>
    <t>Timber, Wood - Plastic Composite</t>
  </si>
  <si>
    <t>Used in relation to melamine laaminated MDF</t>
  </si>
  <si>
    <t xml:space="preserve">Aluminium angle </t>
  </si>
  <si>
    <t>Steel Work</t>
  </si>
  <si>
    <t>Fabricated Steel - Handrail, Support, etc</t>
  </si>
  <si>
    <t>Refer to ICE Database for glass types, etc</t>
  </si>
  <si>
    <t>Wiring / Cable</t>
  </si>
  <si>
    <t>Small Electrical Item</t>
  </si>
  <si>
    <t>Muslin</t>
  </si>
  <si>
    <t>Fabrix - Brushed Cotton Canvas</t>
  </si>
  <si>
    <t>PVC 1MM, 2MM, 3MM, 6MM (Group under vinyl?)</t>
  </si>
  <si>
    <t>As Above kg EF</t>
  </si>
  <si>
    <t>As used by Green View Carbon Calculator</t>
  </si>
  <si>
    <t>Mixed packaging materials - shrink wrap / Bubble wrap</t>
  </si>
  <si>
    <t>Greenview carbon calculator estimate.</t>
  </si>
  <si>
    <t>Measuring, reporting and reducing scope 3 emissions | World Economic Forum (weforum.org)</t>
  </si>
  <si>
    <t>Important regards accounting for re-use</t>
  </si>
  <si>
    <t>`</t>
  </si>
  <si>
    <t xml:space="preserve">These materials are waste each year </t>
  </si>
  <si>
    <t>Defra Emission Factors (HA Comment)</t>
  </si>
  <si>
    <t>These materials are reused for contract and also from stock - no waste even at end of contract</t>
  </si>
  <si>
    <t>building element specified</t>
  </si>
  <si>
    <t>spec. quantity</t>
  </si>
  <si>
    <t>input quantity</t>
  </si>
  <si>
    <t>Assumed weight /kg</t>
  </si>
  <si>
    <t>Assumed Weight /T</t>
  </si>
  <si>
    <t>input material - One Click LCA</t>
  </si>
  <si>
    <t>Waste Treatment each year</t>
  </si>
  <si>
    <t>Total kg CO2e per tonnes</t>
  </si>
  <si>
    <t>comments</t>
  </si>
  <si>
    <t xml:space="preserve">Total kg CO2e </t>
  </si>
  <si>
    <t>carpet*</t>
  </si>
  <si>
    <t>90 m2</t>
  </si>
  <si>
    <t>85% polypropylene, 15% nylon velour carpet</t>
  </si>
  <si>
    <t>Average construction</t>
  </si>
  <si>
    <t>plywood</t>
  </si>
  <si>
    <t>146 @ 8”x4”x5.5mm</t>
  </si>
  <si>
    <t>2.394 m3</t>
  </si>
  <si>
    <t>printed graphic banner</t>
  </si>
  <si>
    <t>125 m2</t>
  </si>
  <si>
    <t>polyester fabric</t>
  </si>
  <si>
    <t>OSB</t>
  </si>
  <si>
    <t>45 @ 8”x4”x18mm</t>
  </si>
  <si>
    <t>2.415 m3</t>
  </si>
  <si>
    <t>PVC film</t>
  </si>
  <si>
    <t>100 m2</t>
  </si>
  <si>
    <t>UPVC film</t>
  </si>
  <si>
    <t>Plastics: average plastic film</t>
  </si>
  <si>
    <t>CLS timber</t>
  </si>
  <si>
    <t>80 @ 3’x2’x4.8m</t>
  </si>
  <si>
    <t>1.486 m3</t>
  </si>
  <si>
    <t>structural sawn timber</t>
  </si>
  <si>
    <t>orange Perspex</t>
  </si>
  <si>
    <t>1 @ 10”x5”</t>
  </si>
  <si>
    <t>0.014 m3</t>
  </si>
  <si>
    <t>polycarbonate panels</t>
  </si>
  <si>
    <t>PSE timber</t>
  </si>
  <si>
    <t>354 @ 2’x1’x4.5m</t>
  </si>
  <si>
    <t>2.055 m3</t>
  </si>
  <si>
    <t>melamine faced particle board</t>
  </si>
  <si>
    <t>6 @ 8”x4”x15mm</t>
  </si>
  <si>
    <t>0.268 m3</t>
  </si>
  <si>
    <t>Open Loop Recycle</t>
  </si>
  <si>
    <t>bendy plywood</t>
  </si>
  <si>
    <t>6 @ 8”x4”x5.5mm</t>
  </si>
  <si>
    <t>0.089 m3</t>
  </si>
  <si>
    <t>aluminium angle</t>
  </si>
  <si>
    <t>31m</t>
  </si>
  <si>
    <t>0.001 m3</t>
  </si>
  <si>
    <t>aluminium sheet</t>
  </si>
  <si>
    <t>Metal: aluminium cans and foil (excl. forming)</t>
  </si>
  <si>
    <t>timber door</t>
  </si>
  <si>
    <t>2 units</t>
  </si>
  <si>
    <t>2 @ 10”x5”x3mm</t>
  </si>
  <si>
    <t>0.028 m3</t>
  </si>
  <si>
    <t>door hinges</t>
  </si>
  <si>
    <t>4 units</t>
  </si>
  <si>
    <t>average door hinge</t>
  </si>
  <si>
    <t>8 @ 8”x4”x15mm</t>
  </si>
  <si>
    <t>0.358 m3</t>
  </si>
  <si>
    <t>mortice locks</t>
  </si>
  <si>
    <t>average door lock</t>
  </si>
  <si>
    <t>Formica orange laminated board</t>
  </si>
  <si>
    <t>1 @ 10”x4”</t>
  </si>
  <si>
    <t>0.056 m3</t>
  </si>
  <si>
    <t>door handles</t>
  </si>
  <si>
    <t>2 x sets (2 per set)</t>
  </si>
  <si>
    <t>average door handle</t>
  </si>
  <si>
    <t>8 @ 8”x4”x18mm</t>
  </si>
  <si>
    <t>0.429 m3</t>
  </si>
  <si>
    <t>cupboard hinges</t>
  </si>
  <si>
    <t>3 core flex cable</t>
  </si>
  <si>
    <t>200m</t>
  </si>
  <si>
    <t>200 m</t>
  </si>
  <si>
    <t>WEEE - small</t>
  </si>
  <si>
    <t>cam locks</t>
  </si>
  <si>
    <t>1 @ 8”x4”x9mm</t>
  </si>
  <si>
    <t>0.027 m3</t>
  </si>
  <si>
    <t>15 units</t>
  </si>
  <si>
    <t>LED downlight</t>
  </si>
  <si>
    <t>shelf brackets</t>
  </si>
  <si>
    <t>12 units</t>
  </si>
  <si>
    <t>0.512 kg</t>
  </si>
  <si>
    <t>steel sheet</t>
  </si>
  <si>
    <t>Metal: steel cans</t>
  </si>
  <si>
    <t>HQI lights</t>
  </si>
  <si>
    <t>3 units</t>
  </si>
  <si>
    <t>1.5* units</t>
  </si>
  <si>
    <t>2 boxes of 10,000</t>
  </si>
  <si>
    <t>0.92 kg</t>
  </si>
  <si>
    <t>steel annealed wire</t>
  </si>
  <si>
    <t>hat + coat racks</t>
  </si>
  <si>
    <t>2.8 kg</t>
  </si>
  <si>
    <t>stainless steel sink</t>
  </si>
  <si>
    <t>42.6 kg</t>
  </si>
  <si>
    <t>2 boxes of 200</t>
  </si>
  <si>
    <t>3.04 kg</t>
  </si>
  <si>
    <t>4 boxes of 200</t>
  </si>
  <si>
    <t>4.3 kg</t>
  </si>
  <si>
    <t>1 box of 100</t>
  </si>
  <si>
    <t>3.77 kg</t>
  </si>
  <si>
    <t>2 boxes 100</t>
  </si>
  <si>
    <t>1.62 kg</t>
  </si>
  <si>
    <t>0.638 kg</t>
  </si>
  <si>
    <t>KG CO2e</t>
  </si>
  <si>
    <t>*https://www.rawsoncarpetsolutions.co.uk/exocord/ - assume 4000g/sqm</t>
  </si>
  <si>
    <r>
      <t>1m</t>
    </r>
    <r>
      <rPr>
        <sz val="11"/>
        <color theme="1"/>
        <rFont val="Calibri"/>
        <family val="2"/>
      </rPr>
      <t>³ of wood is approx 500kg in weight</t>
    </r>
    <r>
      <rPr>
        <sz val="11"/>
        <color theme="1"/>
        <rFont val="Calibri"/>
        <family val="2"/>
        <scheme val="minor"/>
      </rPr>
      <t xml:space="preserve"> - use this figure for everthing that is in m</t>
    </r>
    <r>
      <rPr>
        <sz val="11"/>
        <color theme="1"/>
        <rFont val="Calibri"/>
        <family val="2"/>
      </rPr>
      <t>³ - overestimation</t>
    </r>
  </si>
  <si>
    <t>assume 500sqm for the printed graphic banner?</t>
  </si>
  <si>
    <t xml:space="preserve">Event Emissions </t>
  </si>
  <si>
    <t>Workstreams</t>
  </si>
  <si>
    <t>Progess</t>
  </si>
  <si>
    <t>Collate existing work - Smart Space, Batitmat, Freemam, GES, etc.</t>
  </si>
  <si>
    <t>Complete</t>
  </si>
  <si>
    <t>Gather exhibitor manuals for the shows shortlisted for the pilot. Useful for shell sheme stand compositions, etc</t>
  </si>
  <si>
    <t>In Progess</t>
  </si>
  <si>
    <t>Compile list of most common materials and show inputs for review</t>
  </si>
  <si>
    <t>Gather emission factor data (prioritise pilot event regions)</t>
  </si>
  <si>
    <t>Connect the dots on events teams structure - portfolio, etc.</t>
  </si>
  <si>
    <t>Ideas / Considerations:</t>
  </si>
  <si>
    <t>Gross Space</t>
  </si>
  <si>
    <t xml:space="preserve">Net Space </t>
  </si>
  <si>
    <t>Split</t>
  </si>
  <si>
    <t>EF</t>
  </si>
  <si>
    <t>Total leased space</t>
  </si>
  <si>
    <t>Total Sold/used space</t>
  </si>
  <si>
    <t>x</t>
  </si>
  <si>
    <t>More representative of an actual door</t>
  </si>
  <si>
    <t>Sold stand space - turnkey, etc, etc</t>
  </si>
  <si>
    <t>y</t>
  </si>
  <si>
    <t>Sold stand space - Space only</t>
  </si>
  <si>
    <t>z</t>
  </si>
  <si>
    <t xml:space="preserve">Feature Areas (Media, </t>
  </si>
  <si>
    <t>Gangways, Lobby, Reception, Catering, etc</t>
  </si>
  <si>
    <t>Wood Defra</t>
  </si>
  <si>
    <t>Total</t>
  </si>
  <si>
    <t>Z</t>
  </si>
  <si>
    <t>Can calculate carpet usage, m2 of stand type, etc</t>
  </si>
  <si>
    <t>Spec</t>
  </si>
  <si>
    <t>Light (Spot)</t>
  </si>
  <si>
    <t>300w Sunflood</t>
  </si>
  <si>
    <t>Need to consider</t>
  </si>
  <si>
    <t>DL5WCCT.pdf (electrical4less.co.uk)</t>
  </si>
  <si>
    <t>300W LED Floodlight SMD IP65 | Smart Lighting (smart-light.co.uk)</t>
  </si>
  <si>
    <t>Stands (all types)</t>
  </si>
  <si>
    <t>Event type (intensity)</t>
  </si>
  <si>
    <t>I don't think we need to do this from the outset</t>
  </si>
  <si>
    <t>Communal Spaces (lobby, etc)</t>
  </si>
  <si>
    <t>Catering (Café, restaurant,etc)</t>
  </si>
  <si>
    <t>LED Tracking (2m)</t>
  </si>
  <si>
    <t>Features spaces</t>
  </si>
  <si>
    <t>SLV Lighting 2m Mains Single Circuit Lighting Track Black (143020) | CEF</t>
  </si>
  <si>
    <t xml:space="preserve">Turnkey (Shell scheme) </t>
  </si>
  <si>
    <t>Regions (Pilot)</t>
  </si>
  <si>
    <t>Emission Factor resources</t>
  </si>
  <si>
    <t xml:space="preserve">3 core cable </t>
  </si>
  <si>
    <r>
      <t xml:space="preserve">so using my trusted source – Google - 1mm 3 core cable looks like it’s 0.068kg per metre length. We need 200m of cabling each time we wire the stand so 200 x 0.068 = </t>
    </r>
    <r>
      <rPr>
        <b/>
        <sz val="11"/>
        <color theme="1"/>
        <rFont val="Calibri"/>
        <family val="2"/>
        <scheme val="minor"/>
      </rPr>
      <t>13.6Kg of cable</t>
    </r>
    <r>
      <rPr>
        <sz val="11"/>
        <color theme="1"/>
        <rFont val="Calibri"/>
        <family val="2"/>
        <scheme val="minor"/>
      </rPr>
      <t>, which feels about right for a roll of cable. (Ross do you agree?)</t>
    </r>
  </si>
  <si>
    <t>Piers calc - Weight x Small Electrical Item</t>
  </si>
  <si>
    <t xml:space="preserve">Same methodology as above. </t>
  </si>
  <si>
    <t>So, if 13.6kg is 0.0136 ton and the emission factor is 5,648 Kg CO2e per ton of cable then the total emissions are 0.0136 x 5,648 = 76.81 Kg CO2e</t>
  </si>
  <si>
    <t>1.) Flooring</t>
  </si>
  <si>
    <t>Sub Floor / Platform</t>
  </si>
  <si>
    <t>Covering</t>
  </si>
  <si>
    <t>Structure</t>
  </si>
  <si>
    <t>2.) Construction</t>
  </si>
  <si>
    <t>Metal</t>
  </si>
  <si>
    <t>Other</t>
  </si>
  <si>
    <t>Plastic</t>
  </si>
  <si>
    <t>Exhibitor/Attendee ID</t>
  </si>
  <si>
    <t>ID</t>
  </si>
  <si>
    <t xml:space="preserve">Unit of measure for conversion </t>
  </si>
  <si>
    <t>Year of issue</t>
  </si>
  <si>
    <t>Please add as required</t>
  </si>
  <si>
    <t>Paper Goods</t>
  </si>
  <si>
    <t>Appliance</t>
  </si>
  <si>
    <t>TEMPLATE</t>
  </si>
  <si>
    <t>Please specify the year the emission factor was issued.</t>
  </si>
  <si>
    <t>LCA (Life Cycle Activity)  Denotes the stages of the items lifecycle accounted for in the provided Emission factors, e.g, Cradle to Shelf (Primary material extraction to point of sale)</t>
  </si>
  <si>
    <t>This column refers to wether the Emission Factor provided comes from a Green House Gas Protocal recommended source. See here for list: https://ghgprotocol.org/life-cycle-databases</t>
  </si>
  <si>
    <t>e.g, kg</t>
  </si>
  <si>
    <t xml:space="preserve">e.g: MDF Board (L) X (W) Y (T) Z </t>
  </si>
  <si>
    <t xml:space="preserve">e.g: Standard exhibition aisle carpet +/- 350g/m2 </t>
  </si>
  <si>
    <t>e.g: 80% Polypropylene / 20% Polyester</t>
  </si>
  <si>
    <t>e.g. m2</t>
  </si>
  <si>
    <t>e.g, Supplier</t>
  </si>
  <si>
    <t>e.g. 2023</t>
  </si>
  <si>
    <t>e.g, Manufacturer</t>
  </si>
  <si>
    <t>e.g, Polyurethane Flexible Foam 10mm</t>
  </si>
  <si>
    <t>e.g, 100% recyclable polyurethane foam</t>
  </si>
  <si>
    <t>e.g 83% wood fibre, 9% urea-formaldehyde resin glue, 8% water, 1% parffin wax</t>
  </si>
  <si>
    <t xml:space="preserve">Vinyl </t>
  </si>
  <si>
    <t>e.g, Aluminium Shell Scheme Frame</t>
  </si>
  <si>
    <t>e.g, Glass</t>
  </si>
  <si>
    <t>Substrate / Carrier</t>
  </si>
  <si>
    <t>3. Signage  - Substrate / Carrier &amp; Covering</t>
  </si>
  <si>
    <t>4.) Electrical</t>
  </si>
  <si>
    <t>7.) Marketing</t>
  </si>
  <si>
    <t>6.) Furniture</t>
  </si>
  <si>
    <t>Chairs / Sofas / Tables</t>
  </si>
  <si>
    <t>e.g, 70% reycled aluminium</t>
  </si>
  <si>
    <t>Please add a brief description of the materials, type, weight, density,etc</t>
  </si>
  <si>
    <t>Please provide detail on the items composition.</t>
  </si>
  <si>
    <r>
      <t xml:space="preserve">Please supply the material / items emissions factor. </t>
    </r>
    <r>
      <rPr>
        <i/>
        <sz val="12"/>
        <color rgb="FFFF0000"/>
        <rFont val="Calibri"/>
        <family val="2"/>
        <scheme val="minor"/>
      </rPr>
      <t>Add guidance on validation requirement.</t>
    </r>
  </si>
  <si>
    <t>Please specify the emission factors original source.</t>
  </si>
  <si>
    <t>Chair</t>
  </si>
  <si>
    <t>Furniture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</si>
</sst>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0.0"/>
    <numFmt numFmtId="166" formatCode="0.000"/>
    <numFmt numFmtId="167" formatCode="#,##0.000\ &quot;kgCO2e&quot;"/>
    <numFmt numFmtId="168" formatCode="#,##0.00\ &quot;kgCO2e&quot;"/>
    <numFmt numFmtId="169" formatCode="#,##0.000"/>
  </numFmts>
  <fonts count="64" x14ac:knownFonts="1">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rgb="FF00B050"/>
      <name val="Calibri"/>
      <family val="2"/>
      <scheme val="minor"/>
    </font>
    <font>
      <u/>
      <sz val="11"/>
      <color theme="10"/>
      <name val="Calibri"/>
      <family val="2"/>
      <scheme val="minor"/>
    </font>
    <font>
      <b/>
      <sz val="15"/>
      <color theme="1"/>
      <name val="Calibri"/>
      <family val="2"/>
      <scheme val="minor"/>
    </font>
    <font>
      <sz val="11"/>
      <color theme="1"/>
      <name val="Calibri"/>
      <family val="2"/>
    </font>
    <font>
      <sz val="11"/>
      <name val="Calibri"/>
      <family val="2"/>
      <scheme val="minor"/>
    </font>
    <font>
      <b/>
      <sz val="12"/>
      <name val="Calibri"/>
      <family val="2"/>
      <scheme val="minor"/>
    </font>
    <font>
      <b/>
      <sz val="11"/>
      <color indexed="9"/>
      <name val="Century Gothic"/>
      <family val="2"/>
    </font>
    <font>
      <sz val="11"/>
      <color indexed="9"/>
      <name val="Century Gothic"/>
      <family val="2"/>
    </font>
    <font>
      <sz val="11"/>
      <color indexed="56"/>
      <name val="Calibri"/>
      <family val="2"/>
    </font>
    <font>
      <sz val="11"/>
      <color indexed="56"/>
      <name val="Calibri"/>
      <family val="1"/>
      <charset val="204"/>
    </font>
    <font>
      <sz val="10"/>
      <color theme="1"/>
      <name val="Calibri"/>
      <family val="2"/>
      <scheme val="minor"/>
    </font>
    <font>
      <sz val="10"/>
      <color theme="1"/>
      <name val="Arial"/>
      <family val="2"/>
    </font>
    <font>
      <sz val="8"/>
      <name val="Calibri"/>
      <family val="2"/>
      <scheme val="minor"/>
    </font>
    <font>
      <u/>
      <sz val="11"/>
      <color indexed="12"/>
      <name val="Calibri"/>
      <family val="2"/>
    </font>
    <font>
      <b/>
      <sz val="11"/>
      <name val="Calibri"/>
      <family val="2"/>
      <scheme val="minor"/>
    </font>
    <font>
      <sz val="10"/>
      <color rgb="FF000000"/>
      <name val="Calibri"/>
      <family val="2"/>
      <scheme val="minor"/>
    </font>
    <font>
      <sz val="11"/>
      <color rgb="FF0070C0"/>
      <name val="Calibri"/>
      <family val="2"/>
      <scheme val="minor"/>
    </font>
    <font>
      <sz val="11"/>
      <color theme="5"/>
      <name val="Calibri"/>
      <family val="2"/>
      <scheme val="minor"/>
    </font>
    <font>
      <b/>
      <sz val="11"/>
      <color rgb="FFFF0000"/>
      <name val="Nunito"/>
    </font>
    <font>
      <sz val="11"/>
      <color theme="9"/>
      <name val="Calibri"/>
      <family val="2"/>
      <scheme val="minor"/>
    </font>
    <font>
      <sz val="11"/>
      <color theme="5"/>
      <name val="Calibri"/>
      <family val="2"/>
    </font>
    <font>
      <sz val="11"/>
      <color rgb="FF1F2937"/>
      <name val="Consolas"/>
      <family val="3"/>
    </font>
    <font>
      <sz val="11"/>
      <color rgb="FF1F2937"/>
      <name val="Calibri"/>
      <family val="2"/>
      <scheme val="minor"/>
    </font>
    <font>
      <sz val="11"/>
      <name val="Calibri"/>
      <family val="2"/>
    </font>
    <font>
      <b/>
      <sz val="11"/>
      <name val="Nunito"/>
    </font>
    <font>
      <sz val="12"/>
      <name val="Calibri"/>
      <family val="2"/>
      <scheme val="minor"/>
    </font>
    <font>
      <sz val="11"/>
      <color rgb="FF000000"/>
      <name val="Calibri"/>
      <family val="2"/>
      <scheme val="minor"/>
    </font>
    <font>
      <b/>
      <sz val="13.5"/>
      <color rgb="FF2D2D2D"/>
      <name val="Source Sans Pro"/>
      <family val="2"/>
    </font>
    <font>
      <sz val="8"/>
      <color rgb="FF494949"/>
      <name val="Hind"/>
    </font>
    <font>
      <b/>
      <sz val="8"/>
      <color rgb="FF494949"/>
      <name val="Hind"/>
    </font>
    <font>
      <sz val="11"/>
      <color rgb="FF333333"/>
      <name val="Calibri"/>
      <family val="2"/>
      <scheme val="minor"/>
    </font>
    <font>
      <b/>
      <sz val="18"/>
      <color theme="1"/>
      <name val="Calibri"/>
      <family val="2"/>
      <scheme val="minor"/>
    </font>
    <font>
      <sz val="10"/>
      <color indexed="8"/>
      <name val="Arial"/>
      <family val="2"/>
    </font>
    <font>
      <sz val="11"/>
      <color indexed="8"/>
      <name val="Calibri"/>
      <family val="2"/>
    </font>
    <font>
      <sz val="9.9"/>
      <color rgb="FF333333"/>
      <name val="Open Sans"/>
      <family val="2"/>
    </font>
    <font>
      <sz val="9.9"/>
      <color rgb="FF000000"/>
      <name val="Open Sans"/>
      <family val="2"/>
    </font>
    <font>
      <b/>
      <i/>
      <sz val="11"/>
      <color theme="1"/>
      <name val="Calibri"/>
      <family val="2"/>
      <scheme val="minor"/>
    </font>
    <font>
      <i/>
      <sz val="11"/>
      <color theme="5"/>
      <name val="Calibri"/>
      <family val="2"/>
      <scheme val="minor"/>
    </font>
    <font>
      <b/>
      <i/>
      <sz val="11"/>
      <name val="Calibri"/>
      <family val="2"/>
      <scheme val="minor"/>
    </font>
    <font>
      <b/>
      <sz val="11"/>
      <color rgb="FF000000"/>
      <name val="Calibri"/>
      <family val="2"/>
      <scheme val="minor"/>
    </font>
    <font>
      <sz val="11"/>
      <color theme="0"/>
      <name val="Calibri"/>
      <family val="2"/>
      <scheme val="minor"/>
    </font>
    <font>
      <b/>
      <i/>
      <sz val="12"/>
      <name val="Calibri"/>
      <family val="2"/>
      <scheme val="minor"/>
    </font>
    <font>
      <sz val="11"/>
      <color theme="1"/>
      <name val="Calibri"/>
      <family val="2"/>
      <scheme val="minor"/>
    </font>
    <font>
      <sz val="12"/>
      <color rgb="FF333333"/>
      <name val="Calibri"/>
      <family val="2"/>
      <scheme val="minor"/>
    </font>
    <font>
      <i/>
      <sz val="12"/>
      <color theme="5"/>
      <name val="Calibri"/>
      <family val="2"/>
      <scheme val="minor"/>
    </font>
    <font>
      <sz val="12"/>
      <color rgb="FF1F2937"/>
      <name val="Calibri"/>
      <family val="2"/>
      <scheme val="minor"/>
    </font>
    <font>
      <sz val="12"/>
      <name val="Calibri"/>
      <family val="2"/>
    </font>
    <font>
      <sz val="12"/>
      <color theme="1"/>
      <name val="Calibri"/>
      <family val="2"/>
    </font>
    <font>
      <i/>
      <sz val="12"/>
      <color theme="1"/>
      <name val="Calibri"/>
      <family val="2"/>
      <scheme val="minor"/>
    </font>
    <font>
      <i/>
      <sz val="12"/>
      <name val="Calibri"/>
      <family val="2"/>
      <scheme val="minor"/>
    </font>
    <font>
      <b/>
      <sz val="14"/>
      <color theme="1"/>
      <name val="Calibri"/>
      <family val="2"/>
      <scheme val="minor"/>
    </font>
    <font>
      <b/>
      <sz val="14"/>
      <name val="Calibri"/>
      <family val="2"/>
      <scheme val="minor"/>
    </font>
    <font>
      <b/>
      <sz val="16"/>
      <color theme="1"/>
      <name val="Calibri"/>
      <family val="2"/>
      <scheme val="minor"/>
    </font>
    <font>
      <b/>
      <i/>
      <sz val="20"/>
      <color theme="0"/>
      <name val="Calibri"/>
      <family val="2"/>
      <scheme val="minor"/>
    </font>
    <font>
      <b/>
      <i/>
      <sz val="14"/>
      <color theme="1"/>
      <name val="Calibri"/>
      <family val="2"/>
      <scheme val="minor"/>
    </font>
    <font>
      <sz val="12"/>
      <color theme="0"/>
      <name val="Calibri"/>
      <family val="2"/>
      <scheme val="minor"/>
    </font>
    <font>
      <b/>
      <i/>
      <sz val="28"/>
      <color theme="0"/>
      <name val="Calibri"/>
      <family val="2"/>
      <scheme val="minor"/>
    </font>
    <font>
      <b/>
      <i/>
      <sz val="16"/>
      <color theme="0"/>
      <name val="Calibri"/>
      <family val="2"/>
      <scheme val="minor"/>
    </font>
    <font>
      <i/>
      <sz val="12"/>
      <color rgb="FFFF0000"/>
      <name val="Calibri"/>
      <family val="2"/>
      <scheme val="minor"/>
    </font>
  </fonts>
  <fills count="41">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1"/>
        <bgColor indexed="64"/>
      </patternFill>
    </fill>
    <fill>
      <patternFill patternType="solid">
        <fgColor rgb="FF2B7875"/>
        <bgColor indexed="64"/>
      </patternFill>
    </fill>
    <fill>
      <patternFill patternType="solid">
        <fgColor rgb="FFFFCCCC"/>
        <bgColor rgb="FFFFCCCC"/>
      </patternFill>
    </fill>
    <fill>
      <patternFill patternType="solid">
        <fgColor theme="7" tint="0.79998168889431442"/>
        <bgColor rgb="FFFFCCCC"/>
      </patternFill>
    </fill>
    <fill>
      <patternFill patternType="solid">
        <fgColor theme="8" tint="0.79998168889431442"/>
        <bgColor rgb="FFFFCCCC"/>
      </patternFill>
    </fill>
    <fill>
      <patternFill patternType="solid">
        <fgColor theme="9" tint="0.79998168889431442"/>
        <bgColor rgb="FFFFCCCC"/>
      </patternFill>
    </fill>
    <fill>
      <patternFill patternType="solid">
        <fgColor theme="0" tint="-0.14999847407452621"/>
        <bgColor rgb="FFFFCCCC"/>
      </patternFill>
    </fill>
    <fill>
      <patternFill patternType="solid">
        <fgColor rgb="FFEFF8F8"/>
        <bgColor indexed="64"/>
      </patternFill>
    </fill>
    <fill>
      <patternFill patternType="solid">
        <fgColor theme="0"/>
        <bgColor theme="0"/>
      </patternFill>
    </fill>
    <fill>
      <patternFill patternType="solid">
        <fgColor theme="0"/>
        <bgColor rgb="FFFFCCCC"/>
      </patternFill>
    </fill>
    <fill>
      <patternFill patternType="solid">
        <fgColor theme="9"/>
        <bgColor indexed="64"/>
      </patternFill>
    </fill>
    <fill>
      <patternFill patternType="solid">
        <fgColor rgb="FF92D050"/>
        <bgColor indexed="64"/>
      </patternFill>
    </fill>
    <fill>
      <patternFill patternType="solid">
        <fgColor rgb="FFFFC000"/>
        <bgColor theme="0"/>
      </patternFill>
    </fill>
    <fill>
      <patternFill patternType="solid">
        <fgColor theme="0" tint="-4.9989318521683403E-2"/>
        <bgColor theme="0"/>
      </patternFill>
    </fill>
    <fill>
      <patternFill patternType="solid">
        <fgColor rgb="FFFFC000"/>
        <bgColor rgb="FFFFCCCC"/>
      </patternFill>
    </fill>
    <fill>
      <patternFill patternType="solid">
        <fgColor theme="0" tint="-0.499984740745262"/>
        <bgColor indexed="64"/>
      </patternFill>
    </fill>
    <fill>
      <patternFill patternType="solid">
        <fgColor theme="0" tint="-0.499984740745262"/>
        <bgColor theme="0"/>
      </patternFill>
    </fill>
    <fill>
      <patternFill patternType="solid">
        <fgColor rgb="FF92D050"/>
        <bgColor theme="0"/>
      </patternFill>
    </fill>
    <fill>
      <patternFill patternType="solid">
        <fgColor theme="0" tint="-0.34998626667073579"/>
        <bgColor indexed="64"/>
      </patternFill>
    </fill>
    <fill>
      <patternFill patternType="solid">
        <fgColor rgb="FF92D050"/>
        <bgColor rgb="FFFFCCCC"/>
      </patternFill>
    </fill>
    <fill>
      <patternFill patternType="solid">
        <fgColor theme="5"/>
        <bgColor indexed="64"/>
      </patternFill>
    </fill>
    <fill>
      <patternFill patternType="solid">
        <fgColor rgb="FF003300"/>
        <bgColor indexed="64"/>
      </patternFill>
    </fill>
    <fill>
      <patternFill patternType="solid">
        <fgColor rgb="FF99CC00"/>
        <bgColor indexed="64"/>
      </patternFill>
    </fill>
    <fill>
      <patternFill patternType="solid">
        <fgColor theme="9" tint="0.39997558519241921"/>
        <bgColor indexed="64"/>
      </patternFill>
    </fill>
    <fill>
      <patternFill patternType="solid">
        <fgColor theme="9" tint="0.79998168889431442"/>
        <bgColor theme="0"/>
      </patternFill>
    </fill>
    <fill>
      <patternFill patternType="solid">
        <fgColor theme="9" tint="0.59999389629810485"/>
        <bgColor indexed="64"/>
      </patternFill>
    </fill>
    <fill>
      <patternFill patternType="solid">
        <fgColor rgb="FF162D11"/>
        <bgColor indexed="64"/>
      </patternFill>
    </fill>
    <fill>
      <patternFill patternType="solid">
        <fgColor auto="1"/>
        <bgColor auto="1"/>
      </patternFill>
    </fill>
    <fill>
      <patternFill patternType="solid">
        <fgColor indexed="65"/>
        <bgColor indexed="64"/>
      </patternFill>
    </fill>
    <fill>
      <patternFill patternType="solid">
        <fgColor rgb="FFFFFF00"/>
        <bgColor indexed="64"/>
      </patternFill>
    </fill>
    <fill>
      <patternFill patternType="solid">
        <fgColor rgb="FFFFFF00"/>
        <bgColor theme="0"/>
      </patternFill>
    </fill>
    <fill>
      <patternFill patternType="solid">
        <fgColor rgb="FFFFFF00"/>
        <bgColor rgb="FFFFCCCC"/>
      </patternFill>
    </fill>
  </fills>
  <borders count="27">
    <border>
      <left/>
      <right/>
      <top/>
      <bottom/>
      <diagonal/>
    </border>
    <border>
      <left/>
      <right/>
      <top style="thin">
        <color indexed="64"/>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xf numFmtId="0" fontId="6" fillId="0" borderId="0" applyNumberFormat="0" applyFill="0" applyBorder="0" applyAlignment="0" applyProtection="0"/>
    <xf numFmtId="0" fontId="16" fillId="0" borderId="0"/>
    <xf numFmtId="0" fontId="18" fillId="0" borderId="0" applyNumberFormat="0" applyFill="0" applyBorder="0" applyAlignment="0" applyProtection="0">
      <alignment vertical="top"/>
      <protection locked="0"/>
    </xf>
    <xf numFmtId="164" fontId="16" fillId="0" borderId="0" applyFont="0" applyFill="0" applyBorder="0" applyAlignment="0" applyProtection="0"/>
    <xf numFmtId="0" fontId="20" fillId="0" borderId="0"/>
    <xf numFmtId="0" fontId="37" fillId="0" borderId="0"/>
    <xf numFmtId="0" fontId="47" fillId="0" borderId="0"/>
    <xf numFmtId="0" fontId="20" fillId="0" borderId="0"/>
    <xf numFmtId="0" fontId="47" fillId="0" borderId="0"/>
    <xf numFmtId="0" fontId="4" fillId="0" borderId="0"/>
    <xf numFmtId="0" fontId="47" fillId="0" borderId="0"/>
    <xf numFmtId="43" fontId="47" fillId="0" borderId="0" applyFont="0" applyFill="0" applyBorder="0" applyAlignment="0" applyProtection="0"/>
  </cellStyleXfs>
  <cellXfs count="564">
    <xf numFmtId="0" fontId="0" fillId="0" borderId="0" xfId="0"/>
    <xf numFmtId="0" fontId="0" fillId="0" borderId="2" xfId="0" applyBorder="1"/>
    <xf numFmtId="0" fontId="2" fillId="0" borderId="0" xfId="0" applyFont="1"/>
    <xf numFmtId="0" fontId="0" fillId="0" borderId="0" xfId="0" applyAlignment="1">
      <alignment vertical="center"/>
    </xf>
    <xf numFmtId="0" fontId="0" fillId="0" borderId="3" xfId="0" applyBorder="1"/>
    <xf numFmtId="0" fontId="1" fillId="0" borderId="3" xfId="0" applyFont="1" applyBorder="1"/>
    <xf numFmtId="0" fontId="3" fillId="3" borderId="0" xfId="0" applyFont="1" applyFill="1" applyAlignment="1">
      <alignment horizontal="center" vertical="center" wrapText="1"/>
    </xf>
    <xf numFmtId="0" fontId="7" fillId="0" borderId="0" xfId="0" applyFont="1"/>
    <xf numFmtId="0" fontId="0" fillId="0" borderId="0" xfId="0" applyAlignment="1">
      <alignment horizontal="left"/>
    </xf>
    <xf numFmtId="0" fontId="10" fillId="3" borderId="0" xfId="0" applyFont="1" applyFill="1" applyAlignment="1">
      <alignment horizontal="center" vertical="center" wrapText="1"/>
    </xf>
    <xf numFmtId="0" fontId="9" fillId="0" borderId="0" xfId="0" applyFont="1"/>
    <xf numFmtId="0" fontId="7" fillId="0" borderId="0" xfId="0" applyFont="1" applyAlignment="1">
      <alignment horizontal="left"/>
    </xf>
    <xf numFmtId="0" fontId="11" fillId="5" borderId="0" xfId="0" applyFont="1" applyFill="1" applyAlignment="1">
      <alignment horizontal="left" vertical="top" wrapText="1"/>
    </xf>
    <xf numFmtId="0" fontId="11" fillId="5" borderId="0" xfId="0" applyFont="1" applyFill="1" applyAlignment="1">
      <alignment horizontal="left" vertical="top" wrapText="1" indent="2"/>
    </xf>
    <xf numFmtId="0" fontId="11" fillId="5" borderId="0" xfId="0" applyFont="1" applyFill="1" applyAlignment="1">
      <alignment horizontal="left" vertical="top" wrapText="1" indent="1"/>
    </xf>
    <xf numFmtId="0" fontId="11" fillId="6" borderId="0" xfId="0" applyFont="1" applyFill="1" applyAlignment="1">
      <alignment horizontal="left" vertical="top" wrapText="1" indent="1"/>
    </xf>
    <xf numFmtId="0" fontId="11" fillId="7" borderId="0" xfId="0" applyFont="1" applyFill="1" applyAlignment="1">
      <alignment horizontal="left" vertical="top" wrapText="1"/>
    </xf>
    <xf numFmtId="0" fontId="11" fillId="8" borderId="0" xfId="0" applyFont="1" applyFill="1" applyAlignment="1">
      <alignment horizontal="left" vertical="top" wrapText="1"/>
    </xf>
    <xf numFmtId="0" fontId="12" fillId="8" borderId="0" xfId="0" applyFont="1" applyFill="1" applyAlignment="1">
      <alignment horizontal="left" wrapText="1"/>
    </xf>
    <xf numFmtId="0" fontId="11" fillId="9" borderId="0" xfId="0" applyFont="1" applyFill="1" applyAlignment="1">
      <alignment horizontal="left" vertical="top" wrapText="1"/>
    </xf>
    <xf numFmtId="0" fontId="11" fillId="0" borderId="0" xfId="0" applyFont="1" applyAlignment="1">
      <alignment horizontal="left" vertical="top" wrapText="1"/>
    </xf>
    <xf numFmtId="0" fontId="11" fillId="10" borderId="0" xfId="0" applyFont="1" applyFill="1" applyAlignment="1">
      <alignment horizontal="left" vertical="top" wrapText="1"/>
    </xf>
    <xf numFmtId="0" fontId="11" fillId="10" borderId="0" xfId="0" applyFont="1" applyFill="1" applyAlignment="1">
      <alignment horizontal="left" vertical="top" wrapText="1" indent="2"/>
    </xf>
    <xf numFmtId="0" fontId="11" fillId="10" borderId="0" xfId="0" applyFont="1" applyFill="1" applyAlignment="1">
      <alignment horizontal="left" vertical="top" wrapText="1" indent="1"/>
    </xf>
    <xf numFmtId="0" fontId="13" fillId="11" borderId="0" xfId="0" applyFont="1" applyFill="1" applyAlignment="1">
      <alignment horizontal="left" vertical="top" wrapText="1"/>
    </xf>
    <xf numFmtId="0" fontId="13" fillId="11" borderId="0" xfId="0" applyFont="1" applyFill="1" applyAlignment="1">
      <alignment horizontal="center" vertical="top" wrapText="1"/>
    </xf>
    <xf numFmtId="0" fontId="13" fillId="12" borderId="0" xfId="0" applyFont="1" applyFill="1" applyAlignment="1">
      <alignment horizontal="center" vertical="center" wrapText="1"/>
    </xf>
    <xf numFmtId="0" fontId="13" fillId="13" borderId="0" xfId="0" applyFont="1" applyFill="1" applyAlignment="1">
      <alignment horizontal="left" vertical="top" wrapText="1"/>
    </xf>
    <xf numFmtId="0" fontId="13" fillId="14" borderId="0" xfId="0" applyFont="1" applyFill="1" applyAlignment="1">
      <alignment horizontal="left" vertical="top" wrapText="1"/>
    </xf>
    <xf numFmtId="0" fontId="13" fillId="15" borderId="0" xfId="0" applyFont="1" applyFill="1" applyAlignment="1">
      <alignment horizontal="left" vertical="top" wrapText="1"/>
    </xf>
    <xf numFmtId="0" fontId="13" fillId="0" borderId="0" xfId="0" applyFont="1" applyAlignment="1">
      <alignment horizontal="left" vertical="top" wrapText="1"/>
    </xf>
    <xf numFmtId="0" fontId="13" fillId="16" borderId="0" xfId="0" applyFont="1" applyFill="1" applyAlignment="1">
      <alignment horizontal="left" vertical="top" wrapText="1"/>
    </xf>
    <xf numFmtId="0" fontId="13" fillId="16" borderId="0" xfId="0" applyFont="1" applyFill="1" applyAlignment="1">
      <alignment horizontal="center" vertical="top" wrapText="1"/>
    </xf>
    <xf numFmtId="0" fontId="13" fillId="16" borderId="0" xfId="0" applyFont="1" applyFill="1" applyAlignment="1">
      <alignment horizontal="left" vertical="top" wrapText="1" indent="3"/>
    </xf>
    <xf numFmtId="0" fontId="13" fillId="16" borderId="0" xfId="0" applyFont="1" applyFill="1" applyAlignment="1">
      <alignment horizontal="left" vertical="top" wrapText="1" indent="2"/>
    </xf>
    <xf numFmtId="0" fontId="14" fillId="16" borderId="0" xfId="0" applyFont="1" applyFill="1" applyAlignment="1">
      <alignment horizontal="left" vertical="top" wrapText="1" indent="3"/>
    </xf>
    <xf numFmtId="0" fontId="13" fillId="11" borderId="0" xfId="0" applyFont="1" applyFill="1" applyAlignment="1">
      <alignment horizontal="left" vertical="top" wrapText="1" indent="4"/>
    </xf>
    <xf numFmtId="0" fontId="13" fillId="11" borderId="0" xfId="0" applyFont="1" applyFill="1" applyAlignment="1">
      <alignment horizontal="left" vertical="top" wrapText="1" indent="3"/>
    </xf>
    <xf numFmtId="0" fontId="14" fillId="11" borderId="0" xfId="0" applyFont="1" applyFill="1" applyAlignment="1">
      <alignment horizontal="left" vertical="top" wrapText="1" indent="3"/>
    </xf>
    <xf numFmtId="1" fontId="14" fillId="12" borderId="0" xfId="0" applyNumberFormat="1" applyFont="1" applyFill="1" applyAlignment="1">
      <alignment horizontal="center" vertical="center" wrapText="1"/>
    </xf>
    <xf numFmtId="0" fontId="14" fillId="12" borderId="0" xfId="0" applyFont="1" applyFill="1" applyAlignment="1">
      <alignment horizontal="center" vertical="center" wrapText="1"/>
    </xf>
    <xf numFmtId="0" fontId="13" fillId="11" borderId="0" xfId="0" applyFont="1" applyFill="1" applyAlignment="1">
      <alignment horizontal="left" vertical="top" wrapText="1" indent="2"/>
    </xf>
    <xf numFmtId="0" fontId="13" fillId="16" borderId="0" xfId="0" applyFont="1" applyFill="1" applyAlignment="1">
      <alignment horizontal="left" vertical="top" wrapText="1" indent="5"/>
    </xf>
    <xf numFmtId="0" fontId="13" fillId="11" borderId="0" xfId="0" applyFont="1" applyFill="1" applyAlignment="1">
      <alignment horizontal="left" vertical="top" wrapText="1" indent="5"/>
    </xf>
    <xf numFmtId="2" fontId="2" fillId="0" borderId="0" xfId="0" applyNumberFormat="1" applyFont="1"/>
    <xf numFmtId="0" fontId="15" fillId="0" borderId="0" xfId="0" applyFont="1"/>
    <xf numFmtId="165" fontId="0" fillId="0" borderId="0" xfId="0" applyNumberFormat="1"/>
    <xf numFmtId="1" fontId="2" fillId="0" borderId="0" xfId="0" applyNumberFormat="1" applyFont="1"/>
    <xf numFmtId="0" fontId="0" fillId="4" borderId="0" xfId="0" applyFill="1"/>
    <xf numFmtId="0" fontId="0" fillId="4" borderId="0" xfId="0" applyFill="1" applyAlignment="1">
      <alignment wrapText="1"/>
    </xf>
    <xf numFmtId="0" fontId="0" fillId="4" borderId="3" xfId="0" applyFill="1" applyBorder="1" applyAlignment="1">
      <alignment horizontal="left" vertical="center" wrapText="1"/>
    </xf>
    <xf numFmtId="0" fontId="2" fillId="0" borderId="3" xfId="0" applyFont="1" applyBorder="1"/>
    <xf numFmtId="0" fontId="22" fillId="0" borderId="3" xfId="0" applyFont="1" applyBorder="1"/>
    <xf numFmtId="0" fontId="21" fillId="0" borderId="3" xfId="0" applyFont="1" applyBorder="1"/>
    <xf numFmtId="4" fontId="24" fillId="0" borderId="3" xfId="5" applyNumberFormat="1" applyFont="1" applyBorder="1"/>
    <xf numFmtId="0" fontId="1" fillId="4" borderId="3" xfId="0" applyFont="1" applyFill="1" applyBorder="1" applyAlignment="1">
      <alignment horizontal="left" vertical="center" wrapText="1"/>
    </xf>
    <xf numFmtId="0" fontId="25" fillId="18" borderId="3" xfId="0" applyFont="1" applyFill="1" applyBorder="1" applyAlignment="1">
      <alignment horizontal="left" vertical="top" wrapText="1"/>
    </xf>
    <xf numFmtId="2" fontId="21" fillId="17" borderId="3" xfId="5" applyNumberFormat="1" applyFont="1" applyFill="1" applyBorder="1" applyAlignment="1">
      <alignment horizontal="left" wrapText="1"/>
    </xf>
    <xf numFmtId="0" fontId="8" fillId="18" borderId="3" xfId="0" applyFont="1" applyFill="1" applyBorder="1" applyAlignment="1">
      <alignment horizontal="left" vertical="top" wrapText="1"/>
    </xf>
    <xf numFmtId="0" fontId="24" fillId="0" borderId="3" xfId="0" applyFont="1" applyBorder="1"/>
    <xf numFmtId="0" fontId="6" fillId="0" borderId="0" xfId="1"/>
    <xf numFmtId="0" fontId="9" fillId="0" borderId="3" xfId="0" applyFont="1" applyBorder="1"/>
    <xf numFmtId="4" fontId="9" fillId="0" borderId="3" xfId="5" applyNumberFormat="1" applyFont="1" applyBorder="1"/>
    <xf numFmtId="0" fontId="0" fillId="0" borderId="9" xfId="0" applyBorder="1"/>
    <xf numFmtId="0" fontId="19" fillId="0" borderId="3" xfId="0" applyFont="1" applyBorder="1"/>
    <xf numFmtId="2" fontId="9" fillId="17" borderId="3" xfId="5" applyNumberFormat="1" applyFont="1" applyFill="1" applyBorder="1" applyAlignment="1">
      <alignment horizontal="left" wrapText="1"/>
    </xf>
    <xf numFmtId="0" fontId="28" fillId="18" borderId="3" xfId="0" applyFont="1" applyFill="1" applyBorder="1" applyAlignment="1">
      <alignment horizontal="left" vertical="top" wrapText="1"/>
    </xf>
    <xf numFmtId="0" fontId="9" fillId="4" borderId="3" xfId="0" applyFont="1" applyFill="1" applyBorder="1" applyAlignment="1">
      <alignment horizontal="left" vertical="center" wrapText="1"/>
    </xf>
    <xf numFmtId="0" fontId="0" fillId="0" borderId="8" xfId="0" applyBorder="1"/>
    <xf numFmtId="0" fontId="27" fillId="0" borderId="3" xfId="0" applyFont="1" applyBorder="1"/>
    <xf numFmtId="0" fontId="0" fillId="0" borderId="3" xfId="0" applyBorder="1" applyAlignment="1">
      <alignment horizontal="left"/>
    </xf>
    <xf numFmtId="0" fontId="26" fillId="0" borderId="3" xfId="0" applyFont="1" applyBorder="1"/>
    <xf numFmtId="0" fontId="0" fillId="19" borderId="0" xfId="0" applyFill="1"/>
    <xf numFmtId="0" fontId="3" fillId="4" borderId="3"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0" fillId="4" borderId="3" xfId="0" applyFill="1" applyBorder="1"/>
    <xf numFmtId="0" fontId="9" fillId="4" borderId="3" xfId="0" applyFont="1" applyFill="1" applyBorder="1"/>
    <xf numFmtId="0" fontId="1" fillId="4" borderId="3" xfId="0" applyFont="1" applyFill="1" applyBorder="1"/>
    <xf numFmtId="0" fontId="9" fillId="0" borderId="3" xfId="0" applyFont="1" applyBorder="1" applyAlignment="1">
      <alignment horizontal="left" indent="1"/>
    </xf>
    <xf numFmtId="0" fontId="30" fillId="4" borderId="3" xfId="0" applyFont="1" applyFill="1" applyBorder="1" applyAlignment="1">
      <alignment horizontal="left" vertical="center" wrapText="1"/>
    </xf>
    <xf numFmtId="0" fontId="6" fillId="0" borderId="3" xfId="1" applyBorder="1"/>
    <xf numFmtId="0" fontId="22" fillId="0" borderId="3" xfId="0" applyFont="1" applyBorder="1" applyAlignment="1">
      <alignment horizontal="left" indent="1"/>
    </xf>
    <xf numFmtId="0" fontId="2" fillId="4" borderId="3" xfId="0" applyFont="1" applyFill="1" applyBorder="1"/>
    <xf numFmtId="0" fontId="19" fillId="4" borderId="3" xfId="0" applyFont="1" applyFill="1" applyBorder="1"/>
    <xf numFmtId="0" fontId="2" fillId="4" borderId="8" xfId="0" applyFont="1" applyFill="1" applyBorder="1"/>
    <xf numFmtId="0" fontId="0" fillId="0" borderId="3" xfId="0" applyBorder="1" applyAlignment="1">
      <alignment horizontal="left" indent="1"/>
    </xf>
    <xf numFmtId="0" fontId="0" fillId="0" borderId="3" xfId="0" applyBorder="1" applyAlignment="1">
      <alignment horizontal="left" indent="2"/>
    </xf>
    <xf numFmtId="0" fontId="2" fillId="0" borderId="3" xfId="0" applyFont="1" applyBorder="1" applyAlignment="1">
      <alignment horizontal="left" indent="1"/>
    </xf>
    <xf numFmtId="0" fontId="8" fillId="18" borderId="3" xfId="0" applyFont="1" applyFill="1" applyBorder="1" applyAlignment="1">
      <alignment horizontal="left" vertical="top" wrapText="1" indent="1"/>
    </xf>
    <xf numFmtId="0" fontId="28" fillId="18" borderId="3" xfId="0" applyFont="1" applyFill="1" applyBorder="1" applyAlignment="1">
      <alignment horizontal="left" vertical="top" wrapText="1" indent="1"/>
    </xf>
    <xf numFmtId="4" fontId="9" fillId="0" borderId="3" xfId="5" applyNumberFormat="1" applyFont="1" applyBorder="1" applyAlignment="1">
      <alignment horizontal="left" indent="1"/>
    </xf>
    <xf numFmtId="0" fontId="21" fillId="0" borderId="3" xfId="0" applyFont="1" applyBorder="1" applyAlignment="1">
      <alignment horizontal="left" indent="2"/>
    </xf>
    <xf numFmtId="4" fontId="24" fillId="0" borderId="3" xfId="5" applyNumberFormat="1" applyFont="1" applyBorder="1" applyAlignment="1">
      <alignment horizontal="left" indent="2"/>
    </xf>
    <xf numFmtId="0" fontId="25" fillId="18" borderId="3" xfId="0" applyFont="1" applyFill="1" applyBorder="1" applyAlignment="1">
      <alignment horizontal="left" vertical="top" wrapText="1" indent="2"/>
    </xf>
    <xf numFmtId="0" fontId="1" fillId="0" borderId="3" xfId="0" applyFont="1" applyBorder="1" applyAlignment="1">
      <alignment horizontal="left" indent="1"/>
    </xf>
    <xf numFmtId="0" fontId="1" fillId="0" borderId="3" xfId="0" applyFont="1" applyBorder="1" applyAlignment="1">
      <alignment horizontal="left" indent="2"/>
    </xf>
    <xf numFmtId="0" fontId="0" fillId="4" borderId="3" xfId="0" applyFill="1" applyBorder="1" applyAlignment="1">
      <alignment horizontal="left" vertical="center" wrapText="1" indent="1"/>
    </xf>
    <xf numFmtId="0" fontId="9" fillId="4" borderId="3" xfId="0" applyFont="1" applyFill="1" applyBorder="1" applyAlignment="1">
      <alignment horizontal="left" vertical="center" wrapText="1" indent="1"/>
    </xf>
    <xf numFmtId="0" fontId="0" fillId="0" borderId="0" xfId="0" applyAlignment="1">
      <alignment horizontal="left" indent="1"/>
    </xf>
    <xf numFmtId="0" fontId="9" fillId="0" borderId="8" xfId="0" applyFont="1" applyBorder="1"/>
    <xf numFmtId="0" fontId="0" fillId="0" borderId="6" xfId="0" applyBorder="1" applyAlignment="1">
      <alignment horizontal="left" indent="1"/>
    </xf>
    <xf numFmtId="0" fontId="9" fillId="0" borderId="6" xfId="0" applyFont="1" applyBorder="1"/>
    <xf numFmtId="0" fontId="0" fillId="0" borderId="6" xfId="0" applyBorder="1"/>
    <xf numFmtId="0" fontId="27" fillId="0" borderId="3" xfId="0" applyFont="1" applyBorder="1" applyAlignment="1">
      <alignment horizontal="left"/>
    </xf>
    <xf numFmtId="0" fontId="9" fillId="2" borderId="3" xfId="0" applyFont="1" applyFill="1" applyBorder="1"/>
    <xf numFmtId="0" fontId="0" fillId="0" borderId="0" xfId="0" applyAlignment="1">
      <alignment horizontal="left" vertical="center" indent="1"/>
    </xf>
    <xf numFmtId="0" fontId="26" fillId="4" borderId="3" xfId="0" applyFont="1" applyFill="1" applyBorder="1"/>
    <xf numFmtId="0" fontId="22" fillId="2" borderId="3" xfId="0" applyFont="1" applyFill="1" applyBorder="1"/>
    <xf numFmtId="0" fontId="9" fillId="4" borderId="3" xfId="0" applyFont="1" applyFill="1" applyBorder="1" applyAlignment="1">
      <alignment horizontal="left" indent="1"/>
    </xf>
    <xf numFmtId="2" fontId="9" fillId="21" borderId="3" xfId="5" applyNumberFormat="1" applyFont="1" applyFill="1" applyBorder="1" applyAlignment="1">
      <alignment horizontal="left" wrapText="1" indent="2"/>
    </xf>
    <xf numFmtId="2" fontId="9" fillId="22" borderId="3" xfId="5" applyNumberFormat="1" applyFont="1" applyFill="1" applyBorder="1" applyAlignment="1">
      <alignment horizontal="left" wrapText="1"/>
    </xf>
    <xf numFmtId="2" fontId="9" fillId="22" borderId="3" xfId="5" applyNumberFormat="1" applyFont="1" applyFill="1" applyBorder="1" applyAlignment="1">
      <alignment horizontal="left" wrapText="1" indent="2"/>
    </xf>
    <xf numFmtId="0" fontId="0" fillId="6" borderId="3" xfId="0" applyFill="1" applyBorder="1" applyAlignment="1">
      <alignment horizontal="left" indent="2"/>
    </xf>
    <xf numFmtId="0" fontId="9" fillId="6" borderId="3" xfId="0" applyFont="1" applyFill="1" applyBorder="1" applyAlignment="1">
      <alignment horizontal="left" indent="1"/>
    </xf>
    <xf numFmtId="0" fontId="28" fillId="23" borderId="3" xfId="0" applyFont="1" applyFill="1" applyBorder="1" applyAlignment="1">
      <alignment horizontal="left" vertical="top" wrapText="1"/>
    </xf>
    <xf numFmtId="0" fontId="25" fillId="23" borderId="3" xfId="0" applyFont="1" applyFill="1" applyBorder="1" applyAlignment="1">
      <alignment horizontal="left" vertical="top" wrapText="1"/>
    </xf>
    <xf numFmtId="0" fontId="27" fillId="4" borderId="3" xfId="0" applyFont="1" applyFill="1" applyBorder="1"/>
    <xf numFmtId="4" fontId="9" fillId="6" borderId="3" xfId="5" applyNumberFormat="1" applyFont="1" applyFill="1" applyBorder="1" applyAlignment="1">
      <alignment horizontal="left" indent="1"/>
    </xf>
    <xf numFmtId="0" fontId="9" fillId="0" borderId="3" xfId="1" applyFont="1" applyBorder="1"/>
    <xf numFmtId="0" fontId="9" fillId="0" borderId="3" xfId="1" applyFont="1" applyBorder="1" applyAlignment="1">
      <alignment horizontal="left"/>
    </xf>
    <xf numFmtId="0" fontId="22" fillId="0" borderId="0" xfId="0" applyFont="1"/>
    <xf numFmtId="0" fontId="0" fillId="4" borderId="3" xfId="0" applyFill="1" applyBorder="1" applyAlignment="1">
      <alignment horizontal="left"/>
    </xf>
    <xf numFmtId="0" fontId="0" fillId="4" borderId="8" xfId="0" applyFill="1" applyBorder="1"/>
    <xf numFmtId="0" fontId="9" fillId="0" borderId="8" xfId="1" applyFont="1" applyBorder="1"/>
    <xf numFmtId="2" fontId="19" fillId="17" borderId="3" xfId="5" applyNumberFormat="1" applyFont="1" applyFill="1" applyBorder="1" applyAlignment="1">
      <alignment horizontal="left" wrapText="1"/>
    </xf>
    <xf numFmtId="0" fontId="3" fillId="3" borderId="0" xfId="0" applyFont="1" applyFill="1" applyAlignment="1">
      <alignment horizontal="left" vertical="center" wrapText="1"/>
    </xf>
    <xf numFmtId="0" fontId="9" fillId="4" borderId="3" xfId="0" applyFont="1" applyFill="1" applyBorder="1" applyAlignment="1">
      <alignment horizontal="left"/>
    </xf>
    <xf numFmtId="0" fontId="2" fillId="4" borderId="3" xfId="0" applyFont="1" applyFill="1" applyBorder="1" applyAlignment="1">
      <alignment horizontal="left"/>
    </xf>
    <xf numFmtId="0" fontId="1" fillId="0" borderId="3" xfId="0" applyFont="1" applyBorder="1" applyAlignment="1">
      <alignment horizontal="left"/>
    </xf>
    <xf numFmtId="0" fontId="0" fillId="19" borderId="0" xfId="0" applyFill="1" applyAlignment="1">
      <alignment horizontal="left"/>
    </xf>
    <xf numFmtId="0" fontId="9" fillId="0" borderId="3" xfId="0" applyFont="1" applyBorder="1" applyAlignment="1">
      <alignment horizontal="left"/>
    </xf>
    <xf numFmtId="0" fontId="9" fillId="6" borderId="3" xfId="0" applyFont="1" applyFill="1" applyBorder="1" applyAlignment="1">
      <alignment horizontal="left" vertical="center" wrapText="1" indent="1"/>
    </xf>
    <xf numFmtId="0" fontId="0" fillId="6" borderId="3" xfId="0" applyFill="1" applyBorder="1" applyAlignment="1">
      <alignment horizontal="left" vertical="center" wrapText="1" indent="1"/>
    </xf>
    <xf numFmtId="0" fontId="0" fillId="6" borderId="3" xfId="0" applyFill="1" applyBorder="1" applyAlignment="1">
      <alignment horizontal="left" indent="1"/>
    </xf>
    <xf numFmtId="0" fontId="0" fillId="0" borderId="6" xfId="0" applyBorder="1" applyAlignment="1">
      <alignment horizontal="left"/>
    </xf>
    <xf numFmtId="0" fontId="32" fillId="0" borderId="0" xfId="0" applyFont="1" applyAlignment="1">
      <alignment vertical="center" wrapText="1"/>
    </xf>
    <xf numFmtId="0" fontId="34" fillId="0" borderId="0" xfId="0" applyFont="1" applyAlignment="1">
      <alignment vertical="center" wrapText="1"/>
    </xf>
    <xf numFmtId="0" fontId="6" fillId="0" borderId="0" xfId="1" applyAlignment="1">
      <alignment vertical="center" wrapText="1"/>
    </xf>
    <xf numFmtId="2" fontId="9" fillId="17" borderId="3" xfId="5" applyNumberFormat="1" applyFont="1" applyFill="1" applyBorder="1" applyAlignment="1">
      <alignment horizontal="left" wrapText="1" indent="2"/>
    </xf>
    <xf numFmtId="0" fontId="19" fillId="24" borderId="3" xfId="0" applyFont="1" applyFill="1" applyBorder="1" applyAlignment="1">
      <alignment horizontal="left" indent="1"/>
    </xf>
    <xf numFmtId="0" fontId="9" fillId="24" borderId="3" xfId="0" applyFont="1" applyFill="1" applyBorder="1"/>
    <xf numFmtId="0" fontId="22" fillId="24" borderId="3" xfId="0" applyFont="1" applyFill="1" applyBorder="1"/>
    <xf numFmtId="0" fontId="0" fillId="24" borderId="3" xfId="0" applyFill="1" applyBorder="1"/>
    <xf numFmtId="0" fontId="0" fillId="24" borderId="8" xfId="0" applyFill="1" applyBorder="1"/>
    <xf numFmtId="0" fontId="19" fillId="24" borderId="3" xfId="0" applyFont="1" applyFill="1" applyBorder="1" applyAlignment="1">
      <alignment horizontal="left"/>
    </xf>
    <xf numFmtId="2" fontId="19" fillId="25" borderId="3" xfId="5" applyNumberFormat="1" applyFont="1" applyFill="1" applyBorder="1" applyAlignment="1">
      <alignment horizontal="left" wrapText="1" indent="1"/>
    </xf>
    <xf numFmtId="2" fontId="19" fillId="25" borderId="3" xfId="5" applyNumberFormat="1" applyFont="1" applyFill="1" applyBorder="1" applyAlignment="1">
      <alignment horizontal="left" wrapText="1"/>
    </xf>
    <xf numFmtId="2" fontId="9" fillId="25" borderId="3" xfId="5" applyNumberFormat="1" applyFont="1" applyFill="1" applyBorder="1" applyAlignment="1">
      <alignment horizontal="left" wrapText="1"/>
    </xf>
    <xf numFmtId="2" fontId="21" fillId="25" borderId="3" xfId="5" applyNumberFormat="1" applyFont="1" applyFill="1" applyBorder="1" applyAlignment="1">
      <alignment horizontal="left" wrapText="1"/>
    </xf>
    <xf numFmtId="2" fontId="9" fillId="26" borderId="3" xfId="5" applyNumberFormat="1" applyFont="1" applyFill="1" applyBorder="1" applyAlignment="1">
      <alignment horizontal="left" wrapText="1" indent="2"/>
    </xf>
    <xf numFmtId="0" fontId="0" fillId="20" borderId="3" xfId="0" applyFill="1" applyBorder="1" applyAlignment="1">
      <alignment horizontal="left" indent="2"/>
    </xf>
    <xf numFmtId="0" fontId="27" fillId="0" borderId="8" xfId="0" applyFont="1" applyBorder="1"/>
    <xf numFmtId="0" fontId="26" fillId="0" borderId="8" xfId="0" applyFont="1" applyBorder="1"/>
    <xf numFmtId="0" fontId="2" fillId="27" borderId="3" xfId="0" applyFont="1" applyFill="1" applyBorder="1" applyAlignment="1">
      <alignment horizontal="left" indent="1"/>
    </xf>
    <xf numFmtId="0" fontId="9" fillId="27" borderId="3" xfId="0" applyFont="1" applyFill="1" applyBorder="1"/>
    <xf numFmtId="0" fontId="0" fillId="27" borderId="3" xfId="0" applyFill="1" applyBorder="1"/>
    <xf numFmtId="0" fontId="26" fillId="27" borderId="3" xfId="0" applyFont="1" applyFill="1" applyBorder="1"/>
    <xf numFmtId="0" fontId="9" fillId="27" borderId="3" xfId="1" applyFont="1" applyFill="1" applyBorder="1"/>
    <xf numFmtId="0" fontId="22" fillId="4" borderId="3" xfId="0" applyFont="1" applyFill="1" applyBorder="1"/>
    <xf numFmtId="0" fontId="9" fillId="4" borderId="3" xfId="0" applyFont="1" applyFill="1" applyBorder="1" applyAlignment="1">
      <alignment horizontal="left" indent="2"/>
    </xf>
    <xf numFmtId="2" fontId="21" fillId="17" borderId="3" xfId="5" applyNumberFormat="1" applyFont="1" applyFill="1" applyBorder="1" applyAlignment="1">
      <alignment horizontal="left" wrapText="1" indent="2"/>
    </xf>
    <xf numFmtId="0" fontId="35" fillId="4" borderId="3" xfId="0" applyFont="1" applyFill="1" applyBorder="1" applyAlignment="1">
      <alignment horizontal="left"/>
    </xf>
    <xf numFmtId="0" fontId="0" fillId="4" borderId="3" xfId="0" applyFill="1" applyBorder="1" applyAlignment="1">
      <alignment horizontal="left" indent="2"/>
    </xf>
    <xf numFmtId="2" fontId="27" fillId="4" borderId="3" xfId="0" applyNumberFormat="1" applyFont="1" applyFill="1" applyBorder="1" applyAlignment="1">
      <alignment horizontal="left"/>
    </xf>
    <xf numFmtId="0" fontId="9" fillId="4" borderId="8" xfId="1" applyFont="1" applyFill="1" applyBorder="1"/>
    <xf numFmtId="0" fontId="0" fillId="4" borderId="3" xfId="0" applyFill="1" applyBorder="1" applyAlignment="1">
      <alignment horizontal="left" indent="1"/>
    </xf>
    <xf numFmtId="0" fontId="2" fillId="27" borderId="3" xfId="0" applyFont="1" applyFill="1" applyBorder="1" applyAlignment="1">
      <alignment horizontal="left"/>
    </xf>
    <xf numFmtId="0" fontId="19" fillId="27" borderId="3" xfId="0" applyFont="1" applyFill="1" applyBorder="1"/>
    <xf numFmtId="0" fontId="19" fillId="27" borderId="3" xfId="0" applyFont="1" applyFill="1" applyBorder="1" applyAlignment="1">
      <alignment horizontal="left"/>
    </xf>
    <xf numFmtId="0" fontId="22" fillId="27" borderId="3" xfId="0" applyFont="1" applyFill="1" applyBorder="1"/>
    <xf numFmtId="0" fontId="3" fillId="3" borderId="5" xfId="0" applyFont="1" applyFill="1" applyBorder="1" applyAlignment="1">
      <alignment horizontal="center" vertical="center" wrapText="1"/>
    </xf>
    <xf numFmtId="0" fontId="0" fillId="3" borderId="0" xfId="0" applyFill="1"/>
    <xf numFmtId="0" fontId="2" fillId="3" borderId="0" xfId="0" applyFont="1" applyFill="1" applyAlignment="1">
      <alignment horizontal="left"/>
    </xf>
    <xf numFmtId="0" fontId="9" fillId="3" borderId="0" xfId="0" applyFont="1" applyFill="1"/>
    <xf numFmtId="2" fontId="27" fillId="20" borderId="3" xfId="0" applyNumberFormat="1" applyFont="1" applyFill="1" applyBorder="1" applyAlignment="1">
      <alignment horizontal="right"/>
    </xf>
    <xf numFmtId="0" fontId="0" fillId="20" borderId="3" xfId="0" applyFill="1" applyBorder="1" applyAlignment="1">
      <alignment horizontal="right"/>
    </xf>
    <xf numFmtId="0" fontId="9" fillId="4" borderId="3" xfId="1" applyFont="1" applyFill="1" applyBorder="1"/>
    <xf numFmtId="0" fontId="2" fillId="27" borderId="3" xfId="0" applyFont="1" applyFill="1" applyBorder="1"/>
    <xf numFmtId="0" fontId="27" fillId="27" borderId="3" xfId="0" applyFont="1" applyFill="1" applyBorder="1"/>
    <xf numFmtId="0" fontId="27" fillId="20" borderId="3" xfId="0" applyFont="1" applyFill="1" applyBorder="1" applyAlignment="1">
      <alignment horizontal="right"/>
    </xf>
    <xf numFmtId="0" fontId="0" fillId="0" borderId="0" xfId="0" applyAlignment="1">
      <alignment horizontal="right"/>
    </xf>
    <xf numFmtId="0" fontId="2" fillId="3" borderId="0" xfId="0" applyFont="1" applyFill="1" applyAlignment="1">
      <alignment horizontal="right"/>
    </xf>
    <xf numFmtId="0" fontId="2" fillId="0" borderId="3" xfId="0" applyFont="1" applyBorder="1" applyAlignment="1">
      <alignment horizontal="right"/>
    </xf>
    <xf numFmtId="0" fontId="19" fillId="0" borderId="3" xfId="0" applyFont="1" applyBorder="1" applyAlignment="1">
      <alignment horizontal="right"/>
    </xf>
    <xf numFmtId="0" fontId="0" fillId="0" borderId="3" xfId="0" applyBorder="1" applyAlignment="1">
      <alignment horizontal="right"/>
    </xf>
    <xf numFmtId="0" fontId="2" fillId="4" borderId="8" xfId="0" applyFont="1" applyFill="1" applyBorder="1" applyAlignment="1">
      <alignment horizontal="right"/>
    </xf>
    <xf numFmtId="0" fontId="0" fillId="24" borderId="8" xfId="0" applyFill="1" applyBorder="1" applyAlignment="1">
      <alignment horizontal="right"/>
    </xf>
    <xf numFmtId="2" fontId="0" fillId="5" borderId="8" xfId="0" applyNumberFormat="1" applyFill="1" applyBorder="1" applyAlignment="1">
      <alignment horizontal="right"/>
    </xf>
    <xf numFmtId="2" fontId="27" fillId="6" borderId="3" xfId="0" applyNumberFormat="1" applyFont="1" applyFill="1" applyBorder="1" applyAlignment="1">
      <alignment horizontal="right"/>
    </xf>
    <xf numFmtId="2" fontId="0" fillId="4" borderId="3" xfId="0" applyNumberFormat="1" applyFill="1" applyBorder="1" applyAlignment="1">
      <alignment horizontal="right"/>
    </xf>
    <xf numFmtId="2" fontId="0" fillId="20" borderId="3" xfId="0" applyNumberFormat="1" applyFill="1" applyBorder="1" applyAlignment="1">
      <alignment horizontal="right"/>
    </xf>
    <xf numFmtId="2" fontId="0" fillId="6" borderId="3" xfId="0" applyNumberFormat="1" applyFill="1" applyBorder="1" applyAlignment="1">
      <alignment horizontal="right"/>
    </xf>
    <xf numFmtId="0" fontId="0" fillId="24" borderId="3" xfId="0" applyFill="1" applyBorder="1" applyAlignment="1">
      <alignment horizontal="right"/>
    </xf>
    <xf numFmtId="2" fontId="27" fillId="0" borderId="3" xfId="0" applyNumberFormat="1" applyFont="1" applyBorder="1" applyAlignment="1">
      <alignment horizontal="right"/>
    </xf>
    <xf numFmtId="0" fontId="27" fillId="27" borderId="3" xfId="0" applyFont="1" applyFill="1" applyBorder="1" applyAlignment="1">
      <alignment horizontal="right"/>
    </xf>
    <xf numFmtId="0" fontId="27" fillId="4" borderId="3" xfId="0" applyFont="1" applyFill="1" applyBorder="1" applyAlignment="1">
      <alignment horizontal="right"/>
    </xf>
    <xf numFmtId="0" fontId="0" fillId="27" borderId="3" xfId="0" applyFill="1" applyBorder="1" applyAlignment="1">
      <alignment horizontal="right"/>
    </xf>
    <xf numFmtId="0" fontId="27" fillId="0" borderId="3" xfId="0" applyFont="1" applyBorder="1" applyAlignment="1">
      <alignment horizontal="right"/>
    </xf>
    <xf numFmtId="0" fontId="0" fillId="4" borderId="3" xfId="0" applyFill="1" applyBorder="1" applyAlignment="1">
      <alignment horizontal="right"/>
    </xf>
    <xf numFmtId="0" fontId="0" fillId="4" borderId="8" xfId="0" applyFill="1" applyBorder="1" applyAlignment="1">
      <alignment horizontal="right"/>
    </xf>
    <xf numFmtId="0" fontId="0" fillId="0" borderId="8" xfId="0" applyBorder="1" applyAlignment="1">
      <alignment horizontal="right"/>
    </xf>
    <xf numFmtId="0" fontId="9" fillId="0" borderId="3" xfId="0" applyFont="1" applyBorder="1" applyAlignment="1">
      <alignment horizontal="right"/>
    </xf>
    <xf numFmtId="0" fontId="9" fillId="27" borderId="3" xfId="0" applyFont="1" applyFill="1" applyBorder="1" applyAlignment="1">
      <alignment horizontal="left"/>
    </xf>
    <xf numFmtId="0" fontId="9" fillId="27" borderId="8" xfId="0" applyFont="1" applyFill="1" applyBorder="1"/>
    <xf numFmtId="0" fontId="6" fillId="27" borderId="3" xfId="1" applyFill="1" applyBorder="1"/>
    <xf numFmtId="0" fontId="19" fillId="4" borderId="3" xfId="0" applyFont="1" applyFill="1" applyBorder="1" applyAlignment="1">
      <alignment horizontal="left"/>
    </xf>
    <xf numFmtId="0" fontId="9" fillId="4" borderId="8" xfId="0" applyFont="1" applyFill="1" applyBorder="1"/>
    <xf numFmtId="0" fontId="9" fillId="20" borderId="3" xfId="0" applyFont="1" applyFill="1" applyBorder="1" applyAlignment="1">
      <alignment horizontal="left" indent="1"/>
    </xf>
    <xf numFmtId="0" fontId="6" fillId="0" borderId="8" xfId="1" applyBorder="1"/>
    <xf numFmtId="0" fontId="27" fillId="4" borderId="0" xfId="0" applyFont="1" applyFill="1" applyAlignment="1">
      <alignment horizontal="right"/>
    </xf>
    <xf numFmtId="0" fontId="27" fillId="4" borderId="0" xfId="0" applyFont="1" applyFill="1"/>
    <xf numFmtId="0" fontId="1" fillId="4" borderId="3" xfId="0" applyFont="1" applyFill="1" applyBorder="1" applyAlignment="1">
      <alignment horizontal="right"/>
    </xf>
    <xf numFmtId="0" fontId="28" fillId="28" borderId="3" xfId="0" applyFont="1" applyFill="1" applyBorder="1" applyAlignment="1">
      <alignment horizontal="left" vertical="top" wrapText="1" indent="1"/>
    </xf>
    <xf numFmtId="4" fontId="1" fillId="0" borderId="3" xfId="5" applyNumberFormat="1" applyFont="1" applyBorder="1" applyAlignment="1">
      <alignment horizontal="left" indent="2"/>
    </xf>
    <xf numFmtId="4" fontId="9" fillId="0" borderId="3" xfId="5" applyNumberFormat="1" applyFont="1" applyBorder="1" applyAlignment="1">
      <alignment horizontal="left"/>
    </xf>
    <xf numFmtId="4" fontId="29" fillId="27" borderId="3" xfId="5" applyNumberFormat="1" applyFont="1" applyFill="1" applyBorder="1"/>
    <xf numFmtId="4" fontId="29" fillId="27" borderId="3" xfId="5" applyNumberFormat="1" applyFont="1" applyFill="1" applyBorder="1" applyAlignment="1">
      <alignment horizontal="left"/>
    </xf>
    <xf numFmtId="4" fontId="23" fillId="27" borderId="3" xfId="5" applyNumberFormat="1" applyFont="1" applyFill="1" applyBorder="1"/>
    <xf numFmtId="0" fontId="2" fillId="27" borderId="3" xfId="0" applyFont="1" applyFill="1" applyBorder="1" applyAlignment="1">
      <alignment horizontal="left" vertical="center" wrapText="1"/>
    </xf>
    <xf numFmtId="0" fontId="9" fillId="27" borderId="3" xfId="0" applyFont="1" applyFill="1" applyBorder="1" applyAlignment="1">
      <alignment horizontal="left" vertical="center" wrapText="1"/>
    </xf>
    <xf numFmtId="0" fontId="0" fillId="27" borderId="3" xfId="0" applyFill="1" applyBorder="1" applyAlignment="1">
      <alignment horizontal="left" vertical="center" wrapText="1"/>
    </xf>
    <xf numFmtId="4" fontId="9" fillId="4" borderId="3" xfId="5" applyNumberFormat="1" applyFont="1" applyFill="1" applyBorder="1" applyAlignment="1">
      <alignment horizontal="left" indent="1"/>
    </xf>
    <xf numFmtId="4" fontId="9" fillId="4" borderId="3" xfId="5" applyNumberFormat="1" applyFont="1" applyFill="1" applyBorder="1" applyAlignment="1">
      <alignment horizontal="left"/>
    </xf>
    <xf numFmtId="4" fontId="9" fillId="4" borderId="3" xfId="5" applyNumberFormat="1" applyFont="1" applyFill="1" applyBorder="1"/>
    <xf numFmtId="4" fontId="24" fillId="4" borderId="3" xfId="5" applyNumberFormat="1" applyFont="1" applyFill="1" applyBorder="1" applyAlignment="1">
      <alignment horizontal="left" indent="2"/>
    </xf>
    <xf numFmtId="0" fontId="0" fillId="27" borderId="8" xfId="0" applyFill="1" applyBorder="1"/>
    <xf numFmtId="0" fontId="27" fillId="27" borderId="0" xfId="0" applyFont="1" applyFill="1"/>
    <xf numFmtId="0" fontId="9" fillId="27" borderId="6" xfId="0" applyFont="1" applyFill="1" applyBorder="1"/>
    <xf numFmtId="0" fontId="0" fillId="27" borderId="6" xfId="0" applyFill="1" applyBorder="1"/>
    <xf numFmtId="0" fontId="27" fillId="27" borderId="6" xfId="0" applyFont="1" applyFill="1" applyBorder="1" applyAlignment="1">
      <alignment horizontal="right"/>
    </xf>
    <xf numFmtId="0" fontId="9" fillId="4" borderId="6" xfId="0" applyFont="1" applyFill="1" applyBorder="1"/>
    <xf numFmtId="0" fontId="19" fillId="27" borderId="6" xfId="0" applyFont="1" applyFill="1" applyBorder="1" applyAlignment="1">
      <alignment horizontal="left"/>
    </xf>
    <xf numFmtId="2" fontId="0" fillId="0" borderId="3" xfId="0" applyNumberFormat="1" applyBorder="1" applyAlignment="1">
      <alignment horizontal="right"/>
    </xf>
    <xf numFmtId="166" fontId="0" fillId="0" borderId="3" xfId="0" applyNumberFormat="1" applyBorder="1" applyAlignment="1">
      <alignment horizontal="right"/>
    </xf>
    <xf numFmtId="166" fontId="27" fillId="0" borderId="3" xfId="0" applyNumberFormat="1" applyFont="1" applyBorder="1" applyAlignment="1">
      <alignment horizontal="right"/>
    </xf>
    <xf numFmtId="4" fontId="9" fillId="20" borderId="3" xfId="5" applyNumberFormat="1" applyFont="1" applyFill="1" applyBorder="1" applyAlignment="1">
      <alignment horizontal="left" indent="1"/>
    </xf>
    <xf numFmtId="0" fontId="1" fillId="6" borderId="3" xfId="0" applyFont="1" applyFill="1" applyBorder="1" applyAlignment="1">
      <alignment horizontal="left" indent="1"/>
    </xf>
    <xf numFmtId="0" fontId="0" fillId="4" borderId="3" xfId="0" applyFill="1" applyBorder="1" applyAlignment="1">
      <alignment wrapText="1"/>
    </xf>
    <xf numFmtId="0" fontId="9" fillId="0" borderId="0" xfId="1" applyFont="1" applyBorder="1"/>
    <xf numFmtId="0" fontId="6" fillId="0" borderId="0" xfId="1" applyBorder="1"/>
    <xf numFmtId="0" fontId="27" fillId="0" borderId="0" xfId="0" applyFont="1" applyAlignment="1">
      <alignment horizontal="right"/>
    </xf>
    <xf numFmtId="0" fontId="9" fillId="27" borderId="0" xfId="1" applyFont="1" applyFill="1" applyBorder="1"/>
    <xf numFmtId="0" fontId="5" fillId="0" borderId="0" xfId="0" applyFont="1" applyAlignment="1">
      <alignment horizontal="left" vertical="center" indent="1"/>
    </xf>
    <xf numFmtId="0" fontId="9" fillId="4" borderId="7" xfId="0" applyFont="1" applyFill="1" applyBorder="1" applyAlignment="1">
      <alignment horizontal="left"/>
    </xf>
    <xf numFmtId="0" fontId="9" fillId="4" borderId="4" xfId="0" applyFont="1" applyFill="1" applyBorder="1"/>
    <xf numFmtId="0" fontId="39" fillId="4" borderId="3" xfId="0" applyFont="1" applyFill="1" applyBorder="1" applyAlignment="1">
      <alignment vertical="center" wrapText="1"/>
    </xf>
    <xf numFmtId="0" fontId="0" fillId="0" borderId="6" xfId="0" applyBorder="1" applyAlignment="1">
      <alignment horizontal="right"/>
    </xf>
    <xf numFmtId="0" fontId="41" fillId="19" borderId="3" xfId="0" applyFont="1" applyFill="1" applyBorder="1"/>
    <xf numFmtId="0" fontId="42" fillId="4" borderId="3" xfId="0" applyFont="1" applyFill="1" applyBorder="1"/>
    <xf numFmtId="0" fontId="41" fillId="19" borderId="3" xfId="0" applyFont="1" applyFill="1" applyBorder="1" applyAlignment="1">
      <alignment horizontal="left"/>
    </xf>
    <xf numFmtId="0" fontId="43" fillId="19" borderId="3" xfId="0" applyFont="1" applyFill="1" applyBorder="1"/>
    <xf numFmtId="0" fontId="36" fillId="4" borderId="11" xfId="0" applyFont="1" applyFill="1" applyBorder="1" applyAlignment="1">
      <alignment horizontal="left" vertical="center"/>
    </xf>
    <xf numFmtId="0" fontId="0" fillId="4" borderId="12" xfId="0" applyFill="1" applyBorder="1" applyAlignment="1">
      <alignment horizontal="left"/>
    </xf>
    <xf numFmtId="0" fontId="0" fillId="4" borderId="13" xfId="0" applyFill="1" applyBorder="1" applyAlignment="1">
      <alignment horizontal="left"/>
    </xf>
    <xf numFmtId="0" fontId="3" fillId="0" borderId="10" xfId="0" applyFont="1" applyBorder="1" applyAlignment="1">
      <alignment horizontal="left" vertical="center" indent="1"/>
    </xf>
    <xf numFmtId="2" fontId="9" fillId="17" borderId="3" xfId="5" applyNumberFormat="1" applyFont="1" applyFill="1" applyBorder="1" applyAlignment="1">
      <alignment horizontal="left"/>
    </xf>
    <xf numFmtId="0" fontId="38" fillId="20" borderId="0" xfId="6" applyFont="1" applyFill="1" applyAlignment="1">
      <alignment horizontal="right"/>
    </xf>
    <xf numFmtId="2" fontId="0" fillId="0" borderId="0" xfId="0" applyNumberFormat="1"/>
    <xf numFmtId="2" fontId="27" fillId="5" borderId="3" xfId="0" applyNumberFormat="1" applyFont="1" applyFill="1" applyBorder="1" applyAlignment="1">
      <alignment horizontal="right"/>
    </xf>
    <xf numFmtId="0" fontId="9" fillId="20" borderId="3" xfId="0" applyFont="1" applyFill="1" applyBorder="1" applyAlignment="1">
      <alignment horizontal="right"/>
    </xf>
    <xf numFmtId="0" fontId="0" fillId="20" borderId="3" xfId="0" applyFill="1" applyBorder="1" applyAlignment="1">
      <alignment horizontal="left" indent="1"/>
    </xf>
    <xf numFmtId="0" fontId="0" fillId="20" borderId="8" xfId="0" applyFill="1" applyBorder="1" applyAlignment="1">
      <alignment horizontal="right"/>
    </xf>
    <xf numFmtId="0" fontId="1" fillId="0" borderId="8" xfId="0" applyFont="1" applyBorder="1"/>
    <xf numFmtId="0" fontId="0" fillId="20" borderId="3" xfId="0" applyFill="1" applyBorder="1" applyAlignment="1">
      <alignment horizontal="left" vertical="center" wrapText="1" indent="1"/>
    </xf>
    <xf numFmtId="0" fontId="35" fillId="0" borderId="3" xfId="0" applyFont="1" applyBorder="1"/>
    <xf numFmtId="2" fontId="9" fillId="17" borderId="7" xfId="5" applyNumberFormat="1" applyFont="1" applyFill="1" applyBorder="1" applyAlignment="1">
      <alignment horizontal="left" wrapText="1" indent="2"/>
    </xf>
    <xf numFmtId="2" fontId="9" fillId="17" borderId="8" xfId="5" applyNumberFormat="1" applyFont="1" applyFill="1" applyBorder="1" applyAlignment="1">
      <alignment horizontal="left" wrapText="1"/>
    </xf>
    <xf numFmtId="2" fontId="9" fillId="26" borderId="3" xfId="5" applyNumberFormat="1" applyFont="1" applyFill="1" applyBorder="1" applyAlignment="1">
      <alignment horizontal="left" wrapText="1"/>
    </xf>
    <xf numFmtId="2" fontId="21" fillId="26" borderId="3" xfId="5" applyNumberFormat="1" applyFont="1" applyFill="1" applyBorder="1" applyAlignment="1">
      <alignment horizontal="left" wrapText="1"/>
    </xf>
    <xf numFmtId="0" fontId="0" fillId="20" borderId="3" xfId="0" applyFill="1" applyBorder="1"/>
    <xf numFmtId="0" fontId="0" fillId="20" borderId="3" xfId="0" applyFill="1" applyBorder="1" applyAlignment="1">
      <alignment horizontal="left"/>
    </xf>
    <xf numFmtId="0" fontId="9" fillId="20" borderId="3" xfId="0" applyFont="1" applyFill="1" applyBorder="1"/>
    <xf numFmtId="0" fontId="35" fillId="20" borderId="0" xfId="0" applyFont="1" applyFill="1"/>
    <xf numFmtId="0" fontId="9" fillId="20" borderId="3" xfId="0" applyFont="1" applyFill="1" applyBorder="1" applyAlignment="1">
      <alignment horizontal="left"/>
    </xf>
    <xf numFmtId="0" fontId="22" fillId="20" borderId="3" xfId="0" applyFont="1" applyFill="1" applyBorder="1"/>
    <xf numFmtId="0" fontId="0" fillId="6" borderId="3" xfId="0" applyFill="1" applyBorder="1" applyAlignment="1">
      <alignment horizontal="right"/>
    </xf>
    <xf numFmtId="0" fontId="0" fillId="6" borderId="3" xfId="0" applyFill="1" applyBorder="1"/>
    <xf numFmtId="2" fontId="9" fillId="26" borderId="3" xfId="5" applyNumberFormat="1" applyFont="1" applyFill="1" applyBorder="1" applyAlignment="1">
      <alignment horizontal="left"/>
    </xf>
    <xf numFmtId="0" fontId="35" fillId="20" borderId="3" xfId="0" applyFont="1" applyFill="1" applyBorder="1" applyAlignment="1">
      <alignment horizontal="left"/>
    </xf>
    <xf numFmtId="0" fontId="38" fillId="6" borderId="3" xfId="6" applyFont="1" applyFill="1" applyBorder="1" applyAlignment="1">
      <alignment horizontal="right"/>
    </xf>
    <xf numFmtId="0" fontId="0" fillId="20" borderId="8" xfId="0" applyFill="1" applyBorder="1"/>
    <xf numFmtId="0" fontId="28" fillId="28" borderId="3" xfId="0" applyFont="1" applyFill="1" applyBorder="1" applyAlignment="1">
      <alignment horizontal="left" vertical="top" wrapText="1"/>
    </xf>
    <xf numFmtId="0" fontId="25" fillId="28" borderId="3" xfId="0" applyFont="1" applyFill="1" applyBorder="1" applyAlignment="1">
      <alignment horizontal="left" vertical="top" wrapText="1"/>
    </xf>
    <xf numFmtId="0" fontId="9" fillId="20" borderId="8" xfId="0" applyFont="1" applyFill="1" applyBorder="1"/>
    <xf numFmtId="0" fontId="28" fillId="23" borderId="3" xfId="0" applyFont="1" applyFill="1" applyBorder="1" applyAlignment="1">
      <alignment horizontal="left" vertical="top" wrapText="1" indent="1"/>
    </xf>
    <xf numFmtId="0" fontId="27" fillId="6" borderId="3" xfId="0" applyFont="1" applyFill="1" applyBorder="1" applyAlignment="1">
      <alignment horizontal="right"/>
    </xf>
    <xf numFmtId="0" fontId="9" fillId="20" borderId="0" xfId="1" applyFont="1" applyFill="1" applyBorder="1"/>
    <xf numFmtId="0" fontId="0" fillId="20" borderId="3" xfId="0" applyFill="1" applyBorder="1" applyAlignment="1">
      <alignment horizontal="right" wrapText="1"/>
    </xf>
    <xf numFmtId="0" fontId="8" fillId="28" borderId="3" xfId="0" applyFont="1" applyFill="1" applyBorder="1" applyAlignment="1">
      <alignment horizontal="left" vertical="top" wrapText="1" indent="1"/>
    </xf>
    <xf numFmtId="0" fontId="8" fillId="28" borderId="3" xfId="0" applyFont="1" applyFill="1" applyBorder="1" applyAlignment="1">
      <alignment horizontal="left" vertical="top"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20" borderId="20" xfId="0" applyFill="1" applyBorder="1"/>
    <xf numFmtId="0" fontId="0" fillId="29" borderId="0" xfId="0" applyFill="1"/>
    <xf numFmtId="2" fontId="0" fillId="0" borderId="20" xfId="0" applyNumberFormat="1" applyBorder="1"/>
    <xf numFmtId="2" fontId="9" fillId="20" borderId="3" xfId="0" applyNumberFormat="1" applyFont="1" applyFill="1" applyBorder="1" applyAlignment="1">
      <alignment horizontal="right"/>
    </xf>
    <xf numFmtId="2" fontId="9" fillId="6" borderId="3" xfId="0" applyNumberFormat="1" applyFont="1" applyFill="1" applyBorder="1" applyAlignment="1">
      <alignment horizontal="right"/>
    </xf>
    <xf numFmtId="2" fontId="9" fillId="26" borderId="7" xfId="5" applyNumberFormat="1" applyFont="1" applyFill="1" applyBorder="1" applyAlignment="1">
      <alignment horizontal="left" wrapText="1" indent="2"/>
    </xf>
    <xf numFmtId="0" fontId="35" fillId="20" borderId="3" xfId="0" applyFont="1" applyFill="1" applyBorder="1" applyAlignment="1">
      <alignment vertical="center" wrapText="1"/>
    </xf>
    <xf numFmtId="2" fontId="9" fillId="26" borderId="8" xfId="5" applyNumberFormat="1" applyFont="1" applyFill="1" applyBorder="1" applyAlignment="1">
      <alignment horizontal="left" wrapText="1"/>
    </xf>
    <xf numFmtId="0" fontId="35" fillId="20" borderId="3" xfId="0" applyFont="1" applyFill="1" applyBorder="1"/>
    <xf numFmtId="0" fontId="6" fillId="0" borderId="0" xfId="1" applyAlignment="1">
      <alignment vertical="center"/>
    </xf>
    <xf numFmtId="0" fontId="9" fillId="6" borderId="3" xfId="0" applyFont="1" applyFill="1" applyBorder="1" applyAlignment="1">
      <alignment horizontal="left"/>
    </xf>
    <xf numFmtId="0" fontId="9" fillId="6" borderId="3" xfId="0" applyFont="1" applyFill="1" applyBorder="1"/>
    <xf numFmtId="0" fontId="22" fillId="6" borderId="3" xfId="0" applyFont="1" applyFill="1" applyBorder="1"/>
    <xf numFmtId="0" fontId="9" fillId="6" borderId="8" xfId="0" applyFont="1" applyFill="1" applyBorder="1"/>
    <xf numFmtId="0" fontId="27" fillId="6" borderId="3" xfId="0" applyFont="1" applyFill="1" applyBorder="1"/>
    <xf numFmtId="0" fontId="27" fillId="20" borderId="3" xfId="0" applyFont="1" applyFill="1" applyBorder="1"/>
    <xf numFmtId="0" fontId="2" fillId="20" borderId="3" xfId="0" applyFont="1" applyFill="1" applyBorder="1" applyAlignment="1">
      <alignment horizontal="left"/>
    </xf>
    <xf numFmtId="0" fontId="26" fillId="20" borderId="3" xfId="0" applyFont="1" applyFill="1" applyBorder="1"/>
    <xf numFmtId="0" fontId="38" fillId="6" borderId="0" xfId="6" applyFont="1" applyFill="1" applyAlignment="1">
      <alignment horizontal="right"/>
    </xf>
    <xf numFmtId="4" fontId="9" fillId="20" borderId="3" xfId="5" applyNumberFormat="1" applyFont="1" applyFill="1" applyBorder="1" applyAlignment="1">
      <alignment horizontal="left"/>
    </xf>
    <xf numFmtId="4" fontId="9" fillId="20" borderId="3" xfId="5" applyNumberFormat="1" applyFont="1" applyFill="1" applyBorder="1"/>
    <xf numFmtId="4" fontId="24" fillId="20" borderId="3" xfId="5" applyNumberFormat="1" applyFont="1" applyFill="1" applyBorder="1"/>
    <xf numFmtId="0" fontId="0" fillId="0" borderId="8" xfId="0" applyBorder="1" applyAlignment="1">
      <alignment horizontal="left"/>
    </xf>
    <xf numFmtId="0" fontId="21" fillId="4" borderId="3" xfId="0" applyFont="1" applyFill="1" applyBorder="1"/>
    <xf numFmtId="0" fontId="9" fillId="20" borderId="7" xfId="0" applyFont="1" applyFill="1" applyBorder="1" applyAlignment="1">
      <alignment horizontal="left"/>
    </xf>
    <xf numFmtId="0" fontId="39" fillId="20" borderId="4" xfId="0" applyFont="1" applyFill="1" applyBorder="1" applyAlignment="1">
      <alignment vertical="center" wrapText="1"/>
    </xf>
    <xf numFmtId="0" fontId="21" fillId="20" borderId="3" xfId="0" applyFont="1" applyFill="1" applyBorder="1"/>
    <xf numFmtId="0" fontId="9" fillId="4" borderId="3" xfId="0" applyFont="1" applyFill="1" applyBorder="1" applyAlignment="1">
      <alignment horizontal="right"/>
    </xf>
    <xf numFmtId="0" fontId="25" fillId="28" borderId="3" xfId="0" applyFont="1" applyFill="1" applyBorder="1" applyAlignment="1">
      <alignment horizontal="left" vertical="top" wrapText="1" indent="2"/>
    </xf>
    <xf numFmtId="0" fontId="25" fillId="18" borderId="0" xfId="0" applyFont="1" applyFill="1" applyAlignment="1">
      <alignment horizontal="left" vertical="top" wrapText="1"/>
    </xf>
    <xf numFmtId="0" fontId="27" fillId="20" borderId="0" xfId="0" applyFont="1" applyFill="1"/>
    <xf numFmtId="2" fontId="45" fillId="5" borderId="0" xfId="0" applyNumberFormat="1" applyFont="1" applyFill="1"/>
    <xf numFmtId="0" fontId="0" fillId="0" borderId="22" xfId="0" applyBorder="1"/>
    <xf numFmtId="0" fontId="0" fillId="0" borderId="1" xfId="0" applyBorder="1"/>
    <xf numFmtId="0" fontId="0" fillId="0" borderId="23" xfId="0" applyBorder="1"/>
    <xf numFmtId="0" fontId="6" fillId="0" borderId="24" xfId="1" applyBorder="1"/>
    <xf numFmtId="0" fontId="0" fillId="0" borderId="25" xfId="0" applyBorder="1"/>
    <xf numFmtId="0" fontId="0" fillId="0" borderId="5" xfId="0" applyBorder="1"/>
    <xf numFmtId="0" fontId="0" fillId="0" borderId="26" xfId="0" applyBorder="1"/>
    <xf numFmtId="0" fontId="45" fillId="5" borderId="9" xfId="0" applyFont="1" applyFill="1" applyBorder="1"/>
    <xf numFmtId="0" fontId="4" fillId="0" borderId="0" xfId="0" applyFont="1"/>
    <xf numFmtId="0" fontId="4" fillId="0" borderId="0" xfId="0" applyFont="1" applyAlignment="1">
      <alignment horizontal="left" indent="1"/>
    </xf>
    <xf numFmtId="0" fontId="30" fillId="0" borderId="0" xfId="0" applyFont="1" applyAlignment="1">
      <alignment horizontal="left" indent="1"/>
    </xf>
    <xf numFmtId="0" fontId="4" fillId="0" borderId="0" xfId="0" applyFont="1" applyAlignment="1">
      <alignment horizontal="center" vertical="center"/>
    </xf>
    <xf numFmtId="167" fontId="4" fillId="0" borderId="0" xfId="0" applyNumberFormat="1" applyFont="1" applyAlignment="1">
      <alignment horizontal="left" indent="2"/>
    </xf>
    <xf numFmtId="2" fontId="54" fillId="17" borderId="3" xfId="5" applyNumberFormat="1" applyFont="1" applyFill="1" applyBorder="1" applyAlignment="1" applyProtection="1">
      <alignment horizontal="center" vertical="center" wrapText="1"/>
      <protection locked="0"/>
    </xf>
    <xf numFmtId="0" fontId="48" fillId="4" borderId="3" xfId="0" applyFont="1" applyFill="1" applyBorder="1" applyAlignment="1" applyProtection="1">
      <alignment horizontal="left" indent="1"/>
      <protection locked="0"/>
    </xf>
    <xf numFmtId="0" fontId="4" fillId="4" borderId="3" xfId="0" applyFont="1" applyFill="1" applyBorder="1" applyAlignment="1" applyProtection="1">
      <alignment horizontal="left" indent="1"/>
      <protection locked="0"/>
    </xf>
    <xf numFmtId="167" fontId="48" fillId="4" borderId="3" xfId="0" applyNumberFormat="1" applyFont="1" applyFill="1" applyBorder="1" applyAlignment="1" applyProtection="1">
      <alignment horizontal="left" vertical="center" indent="1"/>
      <protection locked="0"/>
    </xf>
    <xf numFmtId="0" fontId="4" fillId="0" borderId="0" xfId="0" applyFont="1" applyProtection="1">
      <protection locked="0"/>
    </xf>
    <xf numFmtId="0" fontId="30" fillId="4" borderId="3" xfId="0" applyFont="1" applyFill="1" applyBorder="1" applyAlignment="1" applyProtection="1">
      <alignment horizontal="left" indent="1"/>
      <protection locked="0"/>
    </xf>
    <xf numFmtId="0" fontId="4" fillId="0" borderId="0" xfId="0" applyFont="1" applyAlignment="1">
      <alignment horizontal="left" vertical="center" indent="1"/>
    </xf>
    <xf numFmtId="0" fontId="58" fillId="30" borderId="5" xfId="0" applyFont="1" applyFill="1" applyBorder="1" applyAlignment="1">
      <alignment vertical="center"/>
    </xf>
    <xf numFmtId="0" fontId="4" fillId="4" borderId="0" xfId="0" applyFont="1" applyFill="1"/>
    <xf numFmtId="0" fontId="0" fillId="30" borderId="5" xfId="0" applyFill="1" applyBorder="1"/>
    <xf numFmtId="0" fontId="0" fillId="35" borderId="5" xfId="0" applyFill="1" applyBorder="1"/>
    <xf numFmtId="0" fontId="0" fillId="35" borderId="5" xfId="0" applyFill="1" applyBorder="1" applyAlignment="1">
      <alignment horizontal="center" vertical="center"/>
    </xf>
    <xf numFmtId="0" fontId="53" fillId="0" borderId="3" xfId="0" applyFont="1" applyBorder="1" applyAlignment="1" applyProtection="1">
      <alignment horizontal="left" indent="1"/>
      <protection locked="0"/>
    </xf>
    <xf numFmtId="0" fontId="4" fillId="0" borderId="8" xfId="0" applyFont="1" applyBorder="1" applyProtection="1">
      <protection locked="0"/>
    </xf>
    <xf numFmtId="0" fontId="53" fillId="4" borderId="3" xfId="0" applyFont="1" applyFill="1" applyBorder="1" applyAlignment="1" applyProtection="1">
      <alignment horizontal="left" vertical="center" indent="2"/>
      <protection locked="0"/>
    </xf>
    <xf numFmtId="0" fontId="30" fillId="4" borderId="3"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protection locked="0"/>
    </xf>
    <xf numFmtId="0" fontId="53" fillId="4" borderId="3" xfId="0" applyFont="1" applyFill="1" applyBorder="1" applyAlignment="1" applyProtection="1">
      <alignment horizontal="center" vertical="center"/>
      <protection locked="0"/>
    </xf>
    <xf numFmtId="168" fontId="4" fillId="4" borderId="8" xfId="0" applyNumberFormat="1" applyFont="1" applyFill="1" applyBorder="1" applyAlignment="1" applyProtection="1">
      <alignment horizontal="left" vertical="center" indent="1"/>
      <protection locked="0"/>
    </xf>
    <xf numFmtId="0" fontId="50" fillId="0" borderId="8" xfId="0" applyFont="1" applyBorder="1" applyAlignment="1" applyProtection="1">
      <alignment horizontal="center" vertical="center"/>
      <protection locked="0"/>
    </xf>
    <xf numFmtId="0" fontId="54" fillId="0" borderId="3" xfId="0" applyFont="1" applyBorder="1" applyAlignment="1" applyProtection="1">
      <alignment horizontal="left" vertical="center" indent="1"/>
      <protection locked="0"/>
    </xf>
    <xf numFmtId="0" fontId="30" fillId="4" borderId="3" xfId="0" applyFont="1" applyFill="1" applyBorder="1" applyProtection="1">
      <protection locked="0"/>
    </xf>
    <xf numFmtId="0" fontId="30" fillId="4" borderId="3" xfId="0" applyFont="1" applyFill="1" applyBorder="1" applyAlignment="1" applyProtection="1">
      <alignment horizontal="center" vertical="center"/>
      <protection locked="0"/>
    </xf>
    <xf numFmtId="167" fontId="4" fillId="4" borderId="8" xfId="0" applyNumberFormat="1" applyFont="1" applyFill="1" applyBorder="1" applyAlignment="1" applyProtection="1">
      <alignment horizontal="left" vertical="center" indent="1"/>
      <protection locked="0"/>
    </xf>
    <xf numFmtId="0" fontId="30" fillId="4" borderId="8" xfId="0" applyFont="1" applyFill="1" applyBorder="1" applyProtection="1">
      <protection locked="0"/>
    </xf>
    <xf numFmtId="0" fontId="30" fillId="4" borderId="8" xfId="0" applyFont="1" applyFill="1" applyBorder="1" applyAlignment="1" applyProtection="1">
      <alignment horizontal="center" vertical="center"/>
      <protection locked="0"/>
    </xf>
    <xf numFmtId="0" fontId="30" fillId="4" borderId="3" xfId="0" applyFont="1" applyFill="1" applyBorder="1" applyAlignment="1" applyProtection="1">
      <alignment horizontal="left" vertical="center" indent="1"/>
      <protection locked="0"/>
    </xf>
    <xf numFmtId="0" fontId="30" fillId="4" borderId="8" xfId="0" applyFont="1" applyFill="1" applyBorder="1" applyAlignment="1" applyProtection="1">
      <alignment vertical="center"/>
      <protection locked="0"/>
    </xf>
    <xf numFmtId="0" fontId="4" fillId="4" borderId="3" xfId="0" applyFont="1" applyFill="1" applyBorder="1" applyAlignment="1" applyProtection="1">
      <alignment vertical="center"/>
      <protection locked="0"/>
    </xf>
    <xf numFmtId="168" fontId="30" fillId="4" borderId="8" xfId="0" applyNumberFormat="1" applyFont="1" applyFill="1" applyBorder="1" applyAlignment="1" applyProtection="1">
      <alignment horizontal="left" vertical="center" indent="1"/>
      <protection locked="0"/>
    </xf>
    <xf numFmtId="0" fontId="54" fillId="0" borderId="3" xfId="0" applyFont="1" applyBorder="1" applyAlignment="1" applyProtection="1">
      <alignment horizontal="left" indent="1"/>
      <protection locked="0"/>
    </xf>
    <xf numFmtId="0" fontId="30" fillId="0" borderId="8" xfId="0" applyFont="1" applyBorder="1" applyAlignment="1" applyProtection="1">
      <alignment vertical="center"/>
      <protection locked="0"/>
    </xf>
    <xf numFmtId="0" fontId="4" fillId="4" borderId="3" xfId="0" applyFont="1" applyFill="1" applyBorder="1" applyAlignment="1" applyProtection="1">
      <alignment horizontal="left" vertical="center" indent="1"/>
      <protection locked="0"/>
    </xf>
    <xf numFmtId="0" fontId="4" fillId="4" borderId="8" xfId="0" applyFont="1" applyFill="1" applyBorder="1" applyAlignment="1" applyProtection="1">
      <alignment vertical="center"/>
      <protection locked="0"/>
    </xf>
    <xf numFmtId="0" fontId="4" fillId="4" borderId="8" xfId="0" applyFont="1" applyFill="1" applyBorder="1" applyAlignment="1" applyProtection="1">
      <alignment horizontal="center" vertical="center"/>
      <protection locked="0"/>
    </xf>
    <xf numFmtId="0" fontId="53" fillId="4" borderId="3" xfId="0" applyFont="1" applyFill="1" applyBorder="1" applyAlignment="1" applyProtection="1">
      <alignment horizontal="left" vertical="center" indent="1"/>
      <protection locked="0"/>
    </xf>
    <xf numFmtId="0" fontId="57" fillId="31" borderId="3" xfId="0" applyFont="1" applyFill="1" applyBorder="1" applyAlignment="1" applyProtection="1">
      <alignment horizontal="center" vertical="center"/>
      <protection hidden="1"/>
    </xf>
    <xf numFmtId="0" fontId="56" fillId="31" borderId="3" xfId="0" applyFont="1" applyFill="1" applyBorder="1" applyAlignment="1" applyProtection="1">
      <alignment horizontal="center" vertical="center"/>
      <protection hidden="1"/>
    </xf>
    <xf numFmtId="0" fontId="55" fillId="31" borderId="3" xfId="0" applyFont="1" applyFill="1" applyBorder="1" applyAlignment="1" applyProtection="1">
      <alignment horizontal="center" vertical="center" wrapText="1"/>
      <protection hidden="1"/>
    </xf>
    <xf numFmtId="167" fontId="55" fillId="31" borderId="8" xfId="0" applyNumberFormat="1" applyFont="1" applyFill="1" applyBorder="1" applyAlignment="1" applyProtection="1">
      <alignment horizontal="center" vertical="center"/>
      <protection hidden="1"/>
    </xf>
    <xf numFmtId="0" fontId="55" fillId="31" borderId="8" xfId="0" applyFont="1" applyFill="1" applyBorder="1" applyAlignment="1" applyProtection="1">
      <alignment horizontal="center" vertical="center"/>
      <protection hidden="1"/>
    </xf>
    <xf numFmtId="0" fontId="55" fillId="31" borderId="8" xfId="0" applyFont="1" applyFill="1" applyBorder="1" applyAlignment="1" applyProtection="1">
      <alignment horizontal="center" vertical="center" wrapText="1"/>
      <protection hidden="1"/>
    </xf>
    <xf numFmtId="0" fontId="55" fillId="31" borderId="3" xfId="0" applyFont="1" applyFill="1" applyBorder="1" applyAlignment="1" applyProtection="1">
      <alignment horizontal="center" vertical="center"/>
      <protection hidden="1"/>
    </xf>
    <xf numFmtId="0" fontId="59" fillId="2" borderId="3" xfId="0" applyFont="1" applyFill="1" applyBorder="1" applyAlignment="1" applyProtection="1">
      <alignment horizontal="left" vertical="center" indent="1"/>
      <protection hidden="1"/>
    </xf>
    <xf numFmtId="0" fontId="55" fillId="2" borderId="3" xfId="0" applyFont="1" applyFill="1" applyBorder="1" applyAlignment="1" applyProtection="1">
      <alignment horizontal="left" vertical="center" indent="1"/>
      <protection hidden="1"/>
    </xf>
    <xf numFmtId="0" fontId="53" fillId="2" borderId="3" xfId="0" applyFont="1" applyFill="1" applyBorder="1" applyAlignment="1" applyProtection="1">
      <alignment horizontal="left" vertical="center" wrapText="1" indent="1"/>
      <protection hidden="1"/>
    </xf>
    <xf numFmtId="0" fontId="53" fillId="2" borderId="3" xfId="0" applyFont="1" applyFill="1" applyBorder="1" applyAlignment="1" applyProtection="1">
      <alignment horizontal="left" vertical="center" indent="1"/>
      <protection hidden="1"/>
    </xf>
    <xf numFmtId="0" fontId="54" fillId="2" borderId="3" xfId="0" applyFont="1" applyFill="1" applyBorder="1" applyAlignment="1" applyProtection="1">
      <alignment horizontal="left" vertical="center" wrapText="1" indent="1"/>
      <protection hidden="1"/>
    </xf>
    <xf numFmtId="0" fontId="53" fillId="2" borderId="3" xfId="0" applyFont="1" applyFill="1" applyBorder="1" applyAlignment="1" applyProtection="1">
      <alignment horizontal="center" vertical="center" wrapText="1"/>
      <protection hidden="1"/>
    </xf>
    <xf numFmtId="0" fontId="53" fillId="2" borderId="3" xfId="0" applyFont="1" applyFill="1" applyBorder="1" applyAlignment="1" applyProtection="1">
      <alignment horizontal="left" vertical="center" wrapText="1" indent="1" shrinkToFit="1"/>
      <protection hidden="1"/>
    </xf>
    <xf numFmtId="0" fontId="4" fillId="2" borderId="3" xfId="0" applyFont="1" applyFill="1" applyBorder="1" applyAlignment="1" applyProtection="1">
      <alignment horizontal="left" vertical="center" indent="1"/>
      <protection hidden="1"/>
    </xf>
    <xf numFmtId="0" fontId="55" fillId="32" borderId="3" xfId="0" applyFont="1" applyFill="1" applyBorder="1" applyAlignment="1" applyProtection="1">
      <alignment horizontal="left" vertical="center"/>
      <protection hidden="1"/>
    </xf>
    <xf numFmtId="0" fontId="55" fillId="32" borderId="3" xfId="0" applyFont="1" applyFill="1" applyBorder="1" applyAlignment="1" applyProtection="1">
      <alignment horizontal="left" vertical="center" indent="1"/>
      <protection hidden="1"/>
    </xf>
    <xf numFmtId="0" fontId="49" fillId="32" borderId="3" xfId="0" applyFont="1" applyFill="1" applyBorder="1" applyAlignment="1" applyProtection="1">
      <alignment horizontal="left" vertical="center" indent="1"/>
      <protection hidden="1"/>
    </xf>
    <xf numFmtId="167" fontId="49" fillId="32" borderId="3" xfId="0" applyNumberFormat="1" applyFont="1" applyFill="1" applyBorder="1" applyAlignment="1" applyProtection="1">
      <alignment horizontal="left" vertical="center" indent="1"/>
      <protection hidden="1"/>
    </xf>
    <xf numFmtId="0" fontId="53" fillId="32" borderId="3" xfId="0" applyFont="1" applyFill="1" applyBorder="1" applyAlignment="1" applyProtection="1">
      <alignment horizontal="left" vertical="center" wrapText="1" indent="1"/>
      <protection hidden="1"/>
    </xf>
    <xf numFmtId="0" fontId="53" fillId="32" borderId="3" xfId="0" applyFont="1" applyFill="1" applyBorder="1" applyAlignment="1" applyProtection="1">
      <alignment horizontal="center" vertical="center" wrapText="1"/>
      <protection hidden="1"/>
    </xf>
    <xf numFmtId="0" fontId="53" fillId="32" borderId="3" xfId="0" applyFont="1" applyFill="1" applyBorder="1" applyAlignment="1" applyProtection="1">
      <alignment horizontal="left" vertical="center" wrapText="1" indent="1" shrinkToFit="1"/>
      <protection hidden="1"/>
    </xf>
    <xf numFmtId="0" fontId="4" fillId="32" borderId="3" xfId="0" applyFont="1" applyFill="1" applyBorder="1" applyAlignment="1" applyProtection="1">
      <alignment horizontal="left" vertical="center" indent="1"/>
      <protection hidden="1"/>
    </xf>
    <xf numFmtId="0" fontId="59" fillId="34" borderId="3" xfId="0" applyFont="1" applyFill="1" applyBorder="1" applyAlignment="1" applyProtection="1">
      <alignment horizontal="left" vertical="center" indent="1"/>
      <protection hidden="1"/>
    </xf>
    <xf numFmtId="0" fontId="55" fillId="34" borderId="3" xfId="0" applyFont="1" applyFill="1" applyBorder="1" applyAlignment="1" applyProtection="1">
      <alignment horizontal="left" vertical="center" indent="1"/>
      <protection hidden="1"/>
    </xf>
    <xf numFmtId="0" fontId="49" fillId="34" borderId="3" xfId="0" applyFont="1" applyFill="1" applyBorder="1" applyAlignment="1" applyProtection="1">
      <alignment horizontal="left" vertical="center" indent="1"/>
      <protection hidden="1"/>
    </xf>
    <xf numFmtId="167" fontId="49" fillId="34" borderId="8" xfId="0" applyNumberFormat="1" applyFont="1" applyFill="1" applyBorder="1" applyAlignment="1" applyProtection="1">
      <alignment horizontal="left" vertical="center" indent="1"/>
      <protection hidden="1"/>
    </xf>
    <xf numFmtId="0" fontId="53" fillId="34" borderId="8" xfId="0" applyFont="1" applyFill="1" applyBorder="1" applyAlignment="1" applyProtection="1">
      <alignment horizontal="left" vertical="center" wrapText="1" indent="1"/>
      <protection hidden="1"/>
    </xf>
    <xf numFmtId="0" fontId="53" fillId="34" borderId="8" xfId="0" applyFont="1" applyFill="1" applyBorder="1" applyAlignment="1" applyProtection="1">
      <alignment horizontal="center" vertical="center" wrapText="1"/>
      <protection hidden="1"/>
    </xf>
    <xf numFmtId="0" fontId="53" fillId="34" borderId="8" xfId="0" applyFont="1" applyFill="1" applyBorder="1" applyAlignment="1" applyProtection="1">
      <alignment horizontal="left" vertical="center" wrapText="1" indent="1" shrinkToFit="1"/>
      <protection hidden="1"/>
    </xf>
    <xf numFmtId="0" fontId="4" fillId="34" borderId="3" xfId="0" applyFont="1" applyFill="1" applyBorder="1" applyAlignment="1" applyProtection="1">
      <alignment horizontal="left" vertical="center" indent="1"/>
      <protection hidden="1"/>
    </xf>
    <xf numFmtId="0" fontId="56" fillId="2" borderId="3" xfId="0" applyFont="1" applyFill="1" applyBorder="1" applyAlignment="1" applyProtection="1">
      <alignment horizontal="left" vertical="center" indent="1"/>
      <protection hidden="1"/>
    </xf>
    <xf numFmtId="0" fontId="56" fillId="2" borderId="3" xfId="0" applyFont="1" applyFill="1" applyBorder="1" applyAlignment="1" applyProtection="1">
      <alignment horizontal="center" vertical="center"/>
      <protection hidden="1"/>
    </xf>
    <xf numFmtId="0" fontId="56" fillId="2" borderId="3" xfId="0" applyFont="1" applyFill="1" applyBorder="1" applyAlignment="1" applyProtection="1">
      <alignment horizontal="left"/>
      <protection hidden="1"/>
    </xf>
    <xf numFmtId="0" fontId="55" fillId="2" borderId="3" xfId="0" applyFont="1" applyFill="1" applyBorder="1" applyAlignment="1" applyProtection="1">
      <alignment horizontal="left"/>
      <protection hidden="1"/>
    </xf>
    <xf numFmtId="167" fontId="55" fillId="2" borderId="8" xfId="0" applyNumberFormat="1" applyFont="1" applyFill="1" applyBorder="1" applyAlignment="1" applyProtection="1">
      <alignment horizontal="left"/>
      <protection hidden="1"/>
    </xf>
    <xf numFmtId="0" fontId="55" fillId="2" borderId="8" xfId="0" applyFont="1" applyFill="1" applyBorder="1" applyAlignment="1" applyProtection="1">
      <alignment horizontal="left"/>
      <protection hidden="1"/>
    </xf>
    <xf numFmtId="0" fontId="55" fillId="2" borderId="8" xfId="0" applyFont="1" applyFill="1" applyBorder="1" applyAlignment="1" applyProtection="1">
      <alignment horizontal="left" vertical="center"/>
      <protection hidden="1"/>
    </xf>
    <xf numFmtId="0" fontId="4" fillId="2" borderId="3" xfId="0" applyFont="1" applyFill="1" applyBorder="1" applyAlignment="1" applyProtection="1">
      <alignment horizontal="left" indent="1"/>
      <protection hidden="1"/>
    </xf>
    <xf numFmtId="0" fontId="53" fillId="4" borderId="3" xfId="0" applyFont="1" applyFill="1" applyBorder="1" applyAlignment="1" applyProtection="1">
      <alignment horizontal="left" vertical="center" indent="2"/>
      <protection hidden="1"/>
    </xf>
    <xf numFmtId="0" fontId="53" fillId="4" borderId="3" xfId="0" applyFont="1" applyFill="1" applyBorder="1" applyAlignment="1" applyProtection="1">
      <alignment horizontal="center" vertical="center"/>
      <protection hidden="1"/>
    </xf>
    <xf numFmtId="0" fontId="30" fillId="4" borderId="3" xfId="0" applyFont="1" applyFill="1" applyBorder="1" applyAlignment="1" applyProtection="1">
      <alignment horizontal="left" indent="1"/>
      <protection hidden="1"/>
    </xf>
    <xf numFmtId="0" fontId="30" fillId="4" borderId="3" xfId="0" applyFont="1" applyFill="1" applyBorder="1" applyAlignment="1" applyProtection="1">
      <alignment horizontal="left" vertical="center" indent="1"/>
      <protection hidden="1"/>
    </xf>
    <xf numFmtId="0" fontId="4" fillId="4" borderId="3" xfId="0" applyFont="1" applyFill="1" applyBorder="1" applyAlignment="1" applyProtection="1">
      <alignment horizontal="left" vertical="center" indent="1"/>
      <protection hidden="1"/>
    </xf>
    <xf numFmtId="0" fontId="30" fillId="4" borderId="8" xfId="0" applyFont="1" applyFill="1" applyBorder="1" applyAlignment="1" applyProtection="1">
      <alignment vertical="center"/>
      <protection hidden="1"/>
    </xf>
    <xf numFmtId="0" fontId="30" fillId="4" borderId="8" xfId="0" applyFont="1" applyFill="1" applyBorder="1" applyAlignment="1" applyProtection="1">
      <alignment horizontal="center" vertical="center"/>
      <protection hidden="1"/>
    </xf>
    <xf numFmtId="0" fontId="30" fillId="4" borderId="3" xfId="0" applyFont="1" applyFill="1" applyBorder="1" applyAlignment="1" applyProtection="1">
      <alignment horizontal="left" vertical="center"/>
      <protection hidden="1"/>
    </xf>
    <xf numFmtId="0" fontId="4" fillId="4" borderId="3" xfId="0" applyFont="1" applyFill="1" applyBorder="1" applyAlignment="1" applyProtection="1">
      <alignment horizontal="left" vertical="center"/>
      <protection hidden="1"/>
    </xf>
    <xf numFmtId="0" fontId="4" fillId="4" borderId="3" xfId="0" applyFont="1" applyFill="1" applyBorder="1" applyAlignment="1" applyProtection="1">
      <alignment vertical="center"/>
      <protection hidden="1"/>
    </xf>
    <xf numFmtId="0" fontId="30" fillId="4" borderId="3" xfId="0" applyFont="1" applyFill="1" applyBorder="1" applyAlignment="1" applyProtection="1">
      <alignment vertical="center"/>
      <protection hidden="1"/>
    </xf>
    <xf numFmtId="0" fontId="30" fillId="4" borderId="3" xfId="0" applyFont="1" applyFill="1" applyBorder="1" applyAlignment="1" applyProtection="1">
      <alignment horizontal="center" vertical="center"/>
      <protection hidden="1"/>
    </xf>
    <xf numFmtId="0" fontId="53" fillId="4" borderId="3" xfId="0" applyFont="1" applyFill="1" applyBorder="1" applyAlignment="1" applyProtection="1">
      <alignment vertical="center"/>
      <protection hidden="1"/>
    </xf>
    <xf numFmtId="168" fontId="4" fillId="4" borderId="3" xfId="0" applyNumberFormat="1" applyFont="1" applyFill="1" applyBorder="1" applyAlignment="1" applyProtection="1">
      <alignment horizontal="left" vertical="center" indent="1"/>
      <protection hidden="1"/>
    </xf>
    <xf numFmtId="0" fontId="4" fillId="0" borderId="3" xfId="0" applyFont="1" applyBorder="1" applyAlignment="1" applyProtection="1">
      <alignment vertical="center"/>
      <protection hidden="1"/>
    </xf>
    <xf numFmtId="0" fontId="50" fillId="0" borderId="3" xfId="0" applyFont="1" applyBorder="1" applyAlignment="1" applyProtection="1">
      <alignment horizontal="center" vertical="center"/>
      <protection hidden="1"/>
    </xf>
    <xf numFmtId="0" fontId="53" fillId="0" borderId="3" xfId="0" applyFont="1" applyBorder="1" applyAlignment="1" applyProtection="1">
      <alignment horizontal="left" vertical="center" indent="1"/>
      <protection hidden="1"/>
    </xf>
    <xf numFmtId="0" fontId="4" fillId="0" borderId="3" xfId="0" applyFont="1" applyBorder="1" applyAlignment="1" applyProtection="1">
      <alignment horizontal="center" vertical="center"/>
      <protection hidden="1"/>
    </xf>
    <xf numFmtId="0" fontId="53" fillId="4" borderId="3" xfId="0" applyFont="1" applyFill="1" applyBorder="1" applyAlignment="1" applyProtection="1">
      <alignment horizontal="left" vertical="center" indent="1"/>
      <protection hidden="1"/>
    </xf>
    <xf numFmtId="0" fontId="4" fillId="4" borderId="3" xfId="0" applyFont="1" applyFill="1" applyBorder="1" applyAlignment="1" applyProtection="1">
      <alignment horizontal="center" vertical="center"/>
      <protection hidden="1"/>
    </xf>
    <xf numFmtId="0" fontId="4" fillId="34" borderId="3" xfId="0" applyFont="1" applyFill="1" applyBorder="1" applyAlignment="1" applyProtection="1">
      <alignment horizontal="left" vertical="center" indent="2"/>
      <protection hidden="1"/>
    </xf>
    <xf numFmtId="2" fontId="56" fillId="33" borderId="3" xfId="5" applyNumberFormat="1" applyFont="1" applyFill="1" applyBorder="1" applyAlignment="1" applyProtection="1">
      <alignment horizontal="left" vertical="center" wrapText="1" indent="1"/>
      <protection hidden="1"/>
    </xf>
    <xf numFmtId="2" fontId="56" fillId="33" borderId="3" xfId="5" applyNumberFormat="1" applyFont="1" applyFill="1" applyBorder="1" applyAlignment="1" applyProtection="1">
      <alignment horizontal="center" vertical="center" wrapText="1"/>
      <protection hidden="1"/>
    </xf>
    <xf numFmtId="167" fontId="55" fillId="2" borderId="8" xfId="0" applyNumberFormat="1" applyFont="1" applyFill="1" applyBorder="1" applyAlignment="1" applyProtection="1">
      <alignment horizontal="left" indent="1"/>
      <protection hidden="1"/>
    </xf>
    <xf numFmtId="0" fontId="4" fillId="2" borderId="3" xfId="0" applyFont="1" applyFill="1" applyBorder="1" applyAlignment="1" applyProtection="1">
      <alignment horizontal="left" indent="2"/>
      <protection hidden="1"/>
    </xf>
    <xf numFmtId="0" fontId="54" fillId="4" borderId="3" xfId="0" applyFont="1" applyFill="1" applyBorder="1" applyAlignment="1" applyProtection="1">
      <alignment horizontal="left" vertical="center" indent="2"/>
      <protection hidden="1"/>
    </xf>
    <xf numFmtId="2" fontId="54" fillId="17" borderId="3" xfId="5" applyNumberFormat="1" applyFont="1" applyFill="1" applyBorder="1" applyAlignment="1" applyProtection="1">
      <alignment horizontal="center" vertical="center" wrapText="1"/>
      <protection hidden="1"/>
    </xf>
    <xf numFmtId="2" fontId="30" fillId="17" borderId="3" xfId="5" applyNumberFormat="1" applyFont="1" applyFill="1" applyBorder="1" applyAlignment="1" applyProtection="1">
      <alignment horizontal="left" vertical="center" wrapText="1" indent="1"/>
      <protection hidden="1"/>
    </xf>
    <xf numFmtId="0" fontId="54" fillId="4" borderId="3" xfId="0" applyFont="1" applyFill="1" applyBorder="1" applyAlignment="1" applyProtection="1">
      <alignment horizontal="left" vertical="center" indent="1"/>
      <protection hidden="1"/>
    </xf>
    <xf numFmtId="0" fontId="30" fillId="0" borderId="3" xfId="0" applyFont="1" applyBorder="1" applyAlignment="1" applyProtection="1">
      <alignment vertical="center"/>
      <protection hidden="1"/>
    </xf>
    <xf numFmtId="0" fontId="54" fillId="0" borderId="3" xfId="0" applyFont="1" applyBorder="1" applyAlignment="1" applyProtection="1">
      <alignment horizontal="left" vertical="center" indent="1"/>
      <protection hidden="1"/>
    </xf>
    <xf numFmtId="0" fontId="55" fillId="2" borderId="3" xfId="0" applyFont="1" applyFill="1" applyBorder="1" applyAlignment="1" applyProtection="1">
      <alignment horizontal="left" indent="1"/>
      <protection hidden="1"/>
    </xf>
    <xf numFmtId="0" fontId="54" fillId="0" borderId="3" xfId="0" applyFont="1" applyBorder="1" applyAlignment="1" applyProtection="1">
      <alignment horizontal="left" indent="1"/>
      <protection hidden="1"/>
    </xf>
    <xf numFmtId="0" fontId="30" fillId="4" borderId="3" xfId="0" applyFont="1" applyFill="1" applyBorder="1" applyProtection="1">
      <protection hidden="1"/>
    </xf>
    <xf numFmtId="0" fontId="30" fillId="4" borderId="3" xfId="0" applyFont="1" applyFill="1" applyBorder="1" applyAlignment="1" applyProtection="1">
      <alignment horizontal="left" vertical="center" wrapText="1" indent="1"/>
      <protection hidden="1"/>
    </xf>
    <xf numFmtId="0" fontId="55" fillId="2" borderId="3" xfId="0" applyFont="1" applyFill="1" applyBorder="1" applyAlignment="1" applyProtection="1">
      <alignment horizontal="center" vertical="center"/>
      <protection hidden="1"/>
    </xf>
    <xf numFmtId="0" fontId="50" fillId="2" borderId="3" xfId="0" applyFont="1" applyFill="1" applyBorder="1" applyAlignment="1" applyProtection="1">
      <alignment horizontal="left" indent="2"/>
      <protection hidden="1"/>
    </xf>
    <xf numFmtId="0" fontId="60" fillId="4" borderId="3" xfId="0" applyFont="1" applyFill="1" applyBorder="1" applyAlignment="1" applyProtection="1">
      <alignment horizontal="center" vertical="center"/>
      <protection hidden="1"/>
    </xf>
    <xf numFmtId="0" fontId="30" fillId="0" borderId="3" xfId="0" applyFont="1" applyBorder="1" applyAlignment="1" applyProtection="1">
      <alignment horizontal="left" indent="1"/>
      <protection hidden="1"/>
    </xf>
    <xf numFmtId="2" fontId="56" fillId="33" borderId="3" xfId="5" applyNumberFormat="1" applyFont="1" applyFill="1" applyBorder="1" applyAlignment="1" applyProtection="1">
      <alignment horizontal="left" wrapText="1" indent="1"/>
      <protection locked="0" hidden="1"/>
    </xf>
    <xf numFmtId="2" fontId="54" fillId="33" borderId="3" xfId="5" applyNumberFormat="1" applyFont="1" applyFill="1" applyBorder="1" applyAlignment="1" applyProtection="1">
      <alignment horizontal="center" vertical="center" wrapText="1"/>
      <protection locked="0" hidden="1"/>
    </xf>
    <xf numFmtId="0" fontId="4" fillId="2" borderId="3" xfId="0" applyFont="1" applyFill="1" applyBorder="1" applyAlignment="1" applyProtection="1">
      <alignment horizontal="left" indent="1"/>
      <protection locked="0" hidden="1"/>
    </xf>
    <xf numFmtId="0" fontId="48" fillId="4" borderId="3" xfId="0" applyFont="1" applyFill="1" applyBorder="1" applyAlignment="1" applyProtection="1">
      <alignment horizontal="left" indent="1"/>
      <protection locked="0" hidden="1"/>
    </xf>
    <xf numFmtId="0" fontId="4" fillId="4" borderId="3" xfId="0" applyFont="1" applyFill="1" applyBorder="1" applyAlignment="1" applyProtection="1">
      <alignment horizontal="left" indent="1"/>
      <protection locked="0" hidden="1"/>
    </xf>
    <xf numFmtId="0" fontId="53" fillId="0" borderId="3" xfId="0" applyFont="1" applyBorder="1" applyAlignment="1" applyProtection="1">
      <alignment horizontal="left" indent="1"/>
      <protection locked="0" hidden="1"/>
    </xf>
    <xf numFmtId="0" fontId="55" fillId="32" borderId="3" xfId="0" applyFont="1" applyFill="1" applyBorder="1" applyAlignment="1" applyProtection="1">
      <alignment vertical="center"/>
      <protection hidden="1"/>
    </xf>
    <xf numFmtId="0" fontId="55" fillId="32" borderId="3" xfId="0" applyFont="1" applyFill="1" applyBorder="1" applyAlignment="1" applyProtection="1">
      <alignment horizontal="center" vertical="center"/>
      <protection hidden="1"/>
    </xf>
    <xf numFmtId="0" fontId="46" fillId="32" borderId="3" xfId="0" applyFont="1" applyFill="1" applyBorder="1" applyAlignment="1" applyProtection="1">
      <alignment horizontal="left" indent="1"/>
      <protection hidden="1"/>
    </xf>
    <xf numFmtId="0" fontId="30" fillId="32" borderId="3" xfId="0" applyFont="1" applyFill="1" applyBorder="1" applyAlignment="1" applyProtection="1">
      <alignment horizontal="left" indent="1"/>
      <protection hidden="1"/>
    </xf>
    <xf numFmtId="0" fontId="4" fillId="32" borderId="3" xfId="0" applyFont="1" applyFill="1" applyBorder="1" applyAlignment="1" applyProtection="1">
      <alignment horizontal="left" indent="1"/>
      <protection hidden="1"/>
    </xf>
    <xf numFmtId="167" fontId="4" fillId="32" borderId="3" xfId="0" applyNumberFormat="1" applyFont="1" applyFill="1" applyBorder="1" applyAlignment="1" applyProtection="1">
      <alignment horizontal="left" vertical="center" indent="1"/>
      <protection hidden="1"/>
    </xf>
    <xf numFmtId="0" fontId="4" fillId="32" borderId="3" xfId="0" applyFont="1" applyFill="1" applyBorder="1" applyProtection="1">
      <protection hidden="1"/>
    </xf>
    <xf numFmtId="0" fontId="4" fillId="32" borderId="3" xfId="0" applyFont="1" applyFill="1" applyBorder="1" applyAlignment="1" applyProtection="1">
      <alignment horizontal="center" vertical="center"/>
      <protection hidden="1"/>
    </xf>
    <xf numFmtId="0" fontId="55" fillId="34" borderId="3" xfId="0" applyFont="1" applyFill="1" applyBorder="1" applyAlignment="1" applyProtection="1">
      <alignment horizontal="center" vertical="center"/>
      <protection hidden="1"/>
    </xf>
    <xf numFmtId="0" fontId="46" fillId="34" borderId="3" xfId="0" applyFont="1" applyFill="1" applyBorder="1" applyAlignment="1" applyProtection="1">
      <alignment horizontal="left" indent="1"/>
      <protection hidden="1"/>
    </xf>
    <xf numFmtId="0" fontId="30" fillId="34" borderId="3" xfId="0" applyFont="1" applyFill="1" applyBorder="1" applyAlignment="1" applyProtection="1">
      <alignment horizontal="left" indent="1"/>
      <protection hidden="1"/>
    </xf>
    <xf numFmtId="0" fontId="4" fillId="34" borderId="3" xfId="0" applyFont="1" applyFill="1" applyBorder="1" applyAlignment="1" applyProtection="1">
      <alignment horizontal="left" indent="1"/>
      <protection hidden="1"/>
    </xf>
    <xf numFmtId="167" fontId="4" fillId="34" borderId="3" xfId="0" applyNumberFormat="1" applyFont="1" applyFill="1" applyBorder="1" applyAlignment="1" applyProtection="1">
      <alignment horizontal="left" vertical="center" indent="1"/>
      <protection hidden="1"/>
    </xf>
    <xf numFmtId="0" fontId="4" fillId="34" borderId="3" xfId="0" applyFont="1" applyFill="1" applyBorder="1" applyProtection="1">
      <protection hidden="1"/>
    </xf>
    <xf numFmtId="0" fontId="4" fillId="34" borderId="3" xfId="0" applyFont="1" applyFill="1" applyBorder="1" applyAlignment="1" applyProtection="1">
      <alignment horizontal="center" vertical="center"/>
      <protection hidden="1"/>
    </xf>
    <xf numFmtId="0" fontId="30" fillId="4" borderId="0" xfId="0" applyFont="1" applyFill="1" applyAlignment="1" applyProtection="1">
      <alignment horizontal="left" vertical="center" indent="1"/>
      <protection hidden="1"/>
    </xf>
    <xf numFmtId="0" fontId="52" fillId="18" borderId="3" xfId="0" applyFont="1" applyFill="1" applyBorder="1" applyAlignment="1" applyProtection="1">
      <alignment horizontal="left" vertical="center" wrapText="1" indent="1"/>
      <protection hidden="1"/>
    </xf>
    <xf numFmtId="0" fontId="30" fillId="18" borderId="3" xfId="0" applyFont="1" applyFill="1" applyBorder="1" applyAlignment="1" applyProtection="1">
      <alignment horizontal="left" vertical="center" wrapText="1" indent="1"/>
      <protection hidden="1"/>
    </xf>
    <xf numFmtId="0" fontId="4" fillId="4" borderId="8" xfId="0" applyFont="1" applyFill="1" applyBorder="1" applyAlignment="1" applyProtection="1">
      <alignment horizontal="left" vertical="center" indent="1"/>
      <protection hidden="1"/>
    </xf>
    <xf numFmtId="0" fontId="30" fillId="4" borderId="8" xfId="0" applyFont="1" applyFill="1" applyBorder="1" applyAlignment="1" applyProtection="1">
      <alignment horizontal="left" vertical="center" indent="1"/>
      <protection hidden="1"/>
    </xf>
    <xf numFmtId="0" fontId="53" fillId="2" borderId="3" xfId="0" applyFont="1" applyFill="1" applyBorder="1" applyAlignment="1" applyProtection="1">
      <alignment horizontal="center" vertical="center"/>
      <protection hidden="1"/>
    </xf>
    <xf numFmtId="0" fontId="4" fillId="2" borderId="3" xfId="0" applyFont="1" applyFill="1" applyBorder="1" applyProtection="1">
      <protection hidden="1"/>
    </xf>
    <xf numFmtId="0" fontId="4" fillId="4" borderId="3" xfId="0" applyFont="1" applyFill="1" applyBorder="1" applyAlignment="1" applyProtection="1">
      <alignment horizontal="left"/>
      <protection hidden="1"/>
    </xf>
    <xf numFmtId="0" fontId="4" fillId="4" borderId="3" xfId="0" applyFont="1" applyFill="1" applyBorder="1" applyProtection="1">
      <protection hidden="1"/>
    </xf>
    <xf numFmtId="0" fontId="4" fillId="2" borderId="3" xfId="0" applyFont="1" applyFill="1" applyBorder="1" applyAlignment="1" applyProtection="1">
      <alignment horizontal="center" vertical="center"/>
      <protection hidden="1"/>
    </xf>
    <xf numFmtId="0" fontId="51" fillId="18" borderId="3" xfId="0" applyFont="1" applyFill="1" applyBorder="1" applyAlignment="1" applyProtection="1">
      <alignment horizontal="left" vertical="top" wrapText="1" indent="1"/>
      <protection hidden="1"/>
    </xf>
    <xf numFmtId="0" fontId="4" fillId="4" borderId="3" xfId="0" applyFont="1" applyFill="1" applyBorder="1" applyAlignment="1" applyProtection="1">
      <alignment horizontal="left" indent="1"/>
      <protection hidden="1"/>
    </xf>
    <xf numFmtId="0" fontId="53" fillId="4" borderId="4" xfId="0" applyFont="1" applyFill="1" applyBorder="1" applyAlignment="1" applyProtection="1">
      <alignment horizontal="left" vertical="center" indent="2"/>
      <protection hidden="1"/>
    </xf>
    <xf numFmtId="0" fontId="30" fillId="4" borderId="4" xfId="0" applyFont="1" applyFill="1" applyBorder="1" applyAlignment="1" applyProtection="1">
      <alignment horizontal="left" indent="1"/>
      <protection hidden="1"/>
    </xf>
    <xf numFmtId="0" fontId="59" fillId="2" borderId="3" xfId="0" applyFont="1" applyFill="1" applyBorder="1" applyAlignment="1" applyProtection="1">
      <alignment horizontal="left" indent="1"/>
      <protection hidden="1"/>
    </xf>
    <xf numFmtId="0" fontId="3" fillId="2" borderId="3" xfId="0" applyFont="1" applyFill="1" applyBorder="1" applyAlignment="1" applyProtection="1">
      <alignment horizontal="center" vertical="center"/>
      <protection hidden="1"/>
    </xf>
    <xf numFmtId="0" fontId="53" fillId="0" borderId="3" xfId="0" applyFont="1" applyBorder="1" applyAlignment="1" applyProtection="1">
      <alignment horizontal="left" vertical="center" indent="2"/>
      <protection hidden="1"/>
    </xf>
    <xf numFmtId="0" fontId="53" fillId="0" borderId="3" xfId="0" applyFont="1" applyBorder="1" applyAlignment="1" applyProtection="1">
      <alignment horizontal="center" vertical="center"/>
      <protection hidden="1"/>
    </xf>
    <xf numFmtId="0" fontId="4" fillId="0" borderId="3" xfId="0" applyFont="1" applyBorder="1" applyAlignment="1" applyProtection="1">
      <alignment horizontal="left" indent="1"/>
      <protection hidden="1"/>
    </xf>
    <xf numFmtId="0" fontId="4" fillId="4" borderId="8" xfId="0" applyFont="1" applyFill="1" applyBorder="1" applyProtection="1">
      <protection hidden="1"/>
    </xf>
    <xf numFmtId="0" fontId="4" fillId="0" borderId="8" xfId="0" applyFont="1" applyBorder="1" applyAlignment="1" applyProtection="1">
      <alignment horizontal="center" vertical="center"/>
      <protection hidden="1"/>
    </xf>
    <xf numFmtId="0" fontId="53" fillId="0" borderId="3" xfId="0" applyFont="1" applyBorder="1" applyAlignment="1" applyProtection="1">
      <alignment horizontal="left" indent="1"/>
      <protection hidden="1"/>
    </xf>
    <xf numFmtId="0" fontId="4" fillId="4" borderId="8" xfId="0" applyFont="1" applyFill="1" applyBorder="1" applyAlignment="1" applyProtection="1">
      <alignment horizontal="center" vertical="center"/>
      <protection hidden="1"/>
    </xf>
    <xf numFmtId="0" fontId="4" fillId="0" borderId="8" xfId="0" applyFont="1" applyBorder="1" applyProtection="1">
      <protection hidden="1"/>
    </xf>
    <xf numFmtId="4" fontId="4" fillId="4" borderId="3" xfId="5" applyNumberFormat="1" applyFont="1" applyFill="1" applyBorder="1" applyAlignment="1" applyProtection="1">
      <alignment horizontal="left" indent="1"/>
      <protection hidden="1"/>
    </xf>
    <xf numFmtId="4" fontId="30" fillId="4" borderId="3" xfId="5" applyNumberFormat="1" applyFont="1" applyFill="1" applyBorder="1" applyAlignment="1" applyProtection="1">
      <alignment horizontal="left" indent="1"/>
      <protection hidden="1"/>
    </xf>
    <xf numFmtId="169" fontId="4" fillId="4" borderId="3" xfId="5" applyNumberFormat="1" applyFont="1" applyFill="1" applyBorder="1" applyAlignment="1" applyProtection="1">
      <alignment horizontal="left" indent="1"/>
      <protection hidden="1"/>
    </xf>
    <xf numFmtId="0" fontId="4" fillId="0" borderId="0" xfId="0" applyFont="1" applyAlignment="1" applyProtection="1">
      <alignment horizontal="left" indent="1"/>
      <protection hidden="1"/>
    </xf>
    <xf numFmtId="0" fontId="4" fillId="0" borderId="3" xfId="0" applyFont="1" applyBorder="1" applyAlignment="1" applyProtection="1">
      <alignment horizontal="left"/>
      <protection hidden="1"/>
    </xf>
    <xf numFmtId="0" fontId="4" fillId="4" borderId="3" xfId="9" applyFont="1" applyFill="1" applyBorder="1" applyAlignment="1" applyProtection="1">
      <alignment horizontal="center" vertical="center"/>
      <protection hidden="1"/>
    </xf>
    <xf numFmtId="4" fontId="4" fillId="4" borderId="3" xfId="8" applyNumberFormat="1" applyFont="1" applyFill="1" applyBorder="1" applyAlignment="1" applyProtection="1">
      <alignment horizontal="left" indent="1"/>
      <protection hidden="1"/>
    </xf>
    <xf numFmtId="4" fontId="30" fillId="4" borderId="3" xfId="8" applyNumberFormat="1" applyFont="1" applyFill="1" applyBorder="1" applyAlignment="1" applyProtection="1">
      <alignment horizontal="left" indent="1"/>
      <protection hidden="1"/>
    </xf>
    <xf numFmtId="0" fontId="4" fillId="0" borderId="3" xfId="9" applyFont="1" applyBorder="1" applyAlignment="1" applyProtection="1">
      <alignment horizontal="left"/>
      <protection hidden="1"/>
    </xf>
    <xf numFmtId="0" fontId="4" fillId="0" borderId="0" xfId="0" applyFont="1" applyAlignment="1" applyProtection="1">
      <alignment horizontal="center" vertical="center"/>
      <protection hidden="1"/>
    </xf>
    <xf numFmtId="0" fontId="54" fillId="0" borderId="3" xfId="1" applyFont="1" applyFill="1" applyBorder="1" applyAlignment="1" applyProtection="1">
      <alignment horizontal="left" indent="1"/>
      <protection hidden="1"/>
    </xf>
    <xf numFmtId="0" fontId="4" fillId="4" borderId="3" xfId="9" applyFont="1" applyFill="1" applyBorder="1" applyAlignment="1" applyProtection="1">
      <alignment horizontal="left" indent="1"/>
      <protection hidden="1"/>
    </xf>
    <xf numFmtId="0" fontId="3" fillId="32" borderId="3" xfId="0" applyFont="1" applyFill="1" applyBorder="1" applyAlignment="1" applyProtection="1">
      <alignment horizontal="left"/>
      <protection hidden="1"/>
    </xf>
    <xf numFmtId="0" fontId="10" fillId="32" borderId="3" xfId="0" applyFont="1" applyFill="1" applyBorder="1" applyAlignment="1" applyProtection="1">
      <alignment horizontal="left" indent="1"/>
      <protection hidden="1"/>
    </xf>
    <xf numFmtId="0" fontId="30" fillId="4" borderId="3" xfId="0" applyFont="1" applyFill="1" applyBorder="1" applyAlignment="1" applyProtection="1">
      <alignment horizontal="left" indent="1"/>
      <protection locked="0" hidden="1"/>
    </xf>
    <xf numFmtId="0" fontId="4" fillId="0" borderId="3" xfId="0" applyFont="1" applyBorder="1" applyProtection="1">
      <protection locked="0" hidden="1"/>
    </xf>
    <xf numFmtId="0" fontId="4" fillId="4" borderId="3" xfId="0" applyFont="1" applyFill="1" applyBorder="1" applyAlignment="1" applyProtection="1">
      <alignment horizontal="left"/>
      <protection locked="0" hidden="1"/>
    </xf>
    <xf numFmtId="0" fontId="3" fillId="32" borderId="3" xfId="0" applyFont="1" applyFill="1" applyBorder="1" applyAlignment="1" applyProtection="1">
      <alignment horizontal="center" vertical="center"/>
      <protection hidden="1"/>
    </xf>
    <xf numFmtId="0" fontId="50" fillId="0" borderId="3" xfId="0" applyFont="1" applyBorder="1" applyAlignment="1" applyProtection="1">
      <alignment horizontal="left"/>
      <protection hidden="1"/>
    </xf>
    <xf numFmtId="0" fontId="4" fillId="4" borderId="3" xfId="0" applyFont="1" applyFill="1" applyBorder="1" applyAlignment="1">
      <alignment horizontal="left" vertical="center" indent="1"/>
    </xf>
    <xf numFmtId="0" fontId="53" fillId="2" borderId="3" xfId="0" applyFont="1" applyFill="1" applyBorder="1" applyAlignment="1" applyProtection="1">
      <alignment horizontal="center" vertical="center"/>
      <protection locked="0"/>
    </xf>
    <xf numFmtId="0" fontId="30" fillId="0" borderId="3" xfId="0" applyFont="1" applyBorder="1" applyAlignment="1">
      <alignment horizontal="left" indent="1" shrinkToFit="1"/>
    </xf>
    <xf numFmtId="0" fontId="62" fillId="35" borderId="5" xfId="0" applyFont="1" applyFill="1" applyBorder="1" applyAlignment="1">
      <alignment horizontal="center" vertical="center"/>
    </xf>
    <xf numFmtId="167" fontId="4" fillId="36" borderId="3" xfId="0" applyNumberFormat="1" applyFont="1" applyFill="1" applyBorder="1" applyAlignment="1" applyProtection="1">
      <alignment horizontal="left" vertical="center" indent="1"/>
      <protection hidden="1"/>
    </xf>
    <xf numFmtId="168" fontId="30" fillId="4" borderId="3" xfId="0" applyNumberFormat="1" applyFont="1" applyFill="1" applyBorder="1" applyAlignment="1" applyProtection="1">
      <alignment horizontal="left" vertical="center" indent="1"/>
      <protection hidden="1"/>
    </xf>
    <xf numFmtId="167" fontId="48" fillId="4" borderId="3" xfId="0" applyNumberFormat="1" applyFont="1" applyFill="1" applyBorder="1" applyAlignment="1" applyProtection="1">
      <alignment horizontal="left" vertical="center" indent="1"/>
      <protection locked="0" hidden="1"/>
    </xf>
    <xf numFmtId="167" fontId="4" fillId="4" borderId="3" xfId="0" applyNumberFormat="1" applyFont="1" applyFill="1" applyBorder="1" applyAlignment="1" applyProtection="1">
      <alignment horizontal="left" vertical="center" indent="1"/>
      <protection hidden="1"/>
    </xf>
    <xf numFmtId="167" fontId="50" fillId="4" borderId="3" xfId="0" applyNumberFormat="1" applyFont="1" applyFill="1" applyBorder="1" applyAlignment="1" applyProtection="1">
      <alignment horizontal="left" vertical="center" indent="1"/>
      <protection hidden="1"/>
    </xf>
    <xf numFmtId="167" fontId="4" fillId="4" borderId="3" xfId="0" applyNumberFormat="1" applyFont="1" applyFill="1" applyBorder="1" applyAlignment="1" applyProtection="1">
      <alignment horizontal="left" indent="1"/>
      <protection hidden="1"/>
    </xf>
    <xf numFmtId="167" fontId="30" fillId="4" borderId="3" xfId="9" applyNumberFormat="1" applyFont="1" applyFill="1" applyBorder="1" applyAlignment="1" applyProtection="1">
      <alignment horizontal="left" indent="1"/>
      <protection hidden="1"/>
    </xf>
    <xf numFmtId="167" fontId="4" fillId="4" borderId="3" xfId="9" applyNumberFormat="1" applyFont="1" applyFill="1" applyBorder="1" applyAlignment="1" applyProtection="1">
      <alignment horizontal="left" indent="1"/>
      <protection hidden="1"/>
    </xf>
    <xf numFmtId="168" fontId="4" fillId="4" borderId="3" xfId="9" applyNumberFormat="1" applyFont="1" applyFill="1" applyBorder="1" applyAlignment="1" applyProtection="1">
      <alignment horizontal="left" indent="1"/>
      <protection hidden="1"/>
    </xf>
    <xf numFmtId="168" fontId="50" fillId="4" borderId="3" xfId="0" applyNumberFormat="1" applyFont="1" applyFill="1" applyBorder="1" applyAlignment="1" applyProtection="1">
      <alignment horizontal="left" vertical="center" indent="1"/>
      <protection hidden="1"/>
    </xf>
    <xf numFmtId="168" fontId="4" fillId="4" borderId="3" xfId="4" applyNumberFormat="1" applyFont="1" applyFill="1" applyBorder="1" applyAlignment="1" applyProtection="1">
      <alignment horizontal="left" vertical="center" indent="1"/>
      <protection hidden="1"/>
    </xf>
    <xf numFmtId="168" fontId="50" fillId="37" borderId="3" xfId="0" applyNumberFormat="1" applyFont="1" applyFill="1" applyBorder="1" applyAlignment="1" applyProtection="1">
      <alignment horizontal="left" indent="1"/>
      <protection hidden="1"/>
    </xf>
    <xf numFmtId="168" fontId="30" fillId="4" borderId="8" xfId="0" applyNumberFormat="1" applyFont="1" applyFill="1" applyBorder="1" applyAlignment="1" applyProtection="1">
      <alignment horizontal="left" vertical="center" indent="1"/>
      <protection hidden="1"/>
    </xf>
    <xf numFmtId="0" fontId="30" fillId="4" borderId="8" xfId="0" applyFont="1" applyFill="1" applyBorder="1" applyProtection="1">
      <protection hidden="1"/>
    </xf>
    <xf numFmtId="0" fontId="53" fillId="38" borderId="3" xfId="0" applyFont="1" applyFill="1" applyBorder="1" applyAlignment="1" applyProtection="1">
      <alignment horizontal="left" vertical="center" indent="2"/>
      <protection hidden="1"/>
    </xf>
    <xf numFmtId="0" fontId="53" fillId="38" borderId="3" xfId="0" applyFont="1" applyFill="1" applyBorder="1" applyAlignment="1" applyProtection="1">
      <alignment horizontal="center" vertical="center"/>
      <protection hidden="1"/>
    </xf>
    <xf numFmtId="0" fontId="51" fillId="40" borderId="3" xfId="0" applyFont="1" applyFill="1" applyBorder="1" applyAlignment="1" applyProtection="1">
      <alignment horizontal="left" vertical="top" wrapText="1" indent="1"/>
      <protection hidden="1"/>
    </xf>
    <xf numFmtId="2" fontId="54" fillId="39" borderId="3" xfId="5" applyNumberFormat="1" applyFont="1" applyFill="1" applyBorder="1" applyAlignment="1" applyProtection="1">
      <alignment horizontal="center" vertical="center" wrapText="1"/>
      <protection hidden="1"/>
    </xf>
    <xf numFmtId="0" fontId="30" fillId="38" borderId="8" xfId="0" applyFont="1" applyFill="1" applyBorder="1" applyAlignment="1" applyProtection="1">
      <alignment horizontal="center" vertical="center"/>
      <protection hidden="1"/>
    </xf>
    <xf numFmtId="0" fontId="30" fillId="38" borderId="3" xfId="0" applyFont="1" applyFill="1" applyBorder="1" applyAlignment="1" applyProtection="1">
      <alignment horizontal="left" vertical="center"/>
      <protection locked="0"/>
    </xf>
    <xf numFmtId="0" fontId="4" fillId="38" borderId="3" xfId="0" applyFont="1" applyFill="1" applyBorder="1" applyAlignment="1" applyProtection="1">
      <alignment horizontal="left" vertical="center"/>
      <protection locked="0"/>
    </xf>
    <xf numFmtId="0" fontId="4" fillId="38" borderId="3" xfId="0" applyFont="1" applyFill="1" applyBorder="1" applyAlignment="1" applyProtection="1">
      <alignment horizontal="left" indent="1"/>
      <protection hidden="1"/>
    </xf>
    <xf numFmtId="167" fontId="4" fillId="38" borderId="3" xfId="0" applyNumberFormat="1" applyFont="1" applyFill="1" applyBorder="1" applyAlignment="1" applyProtection="1">
      <alignment horizontal="left" vertical="center" indent="1"/>
      <protection hidden="1"/>
    </xf>
    <xf numFmtId="0" fontId="4" fillId="38" borderId="3" xfId="0" applyFont="1" applyFill="1" applyBorder="1" applyProtection="1">
      <protection hidden="1"/>
    </xf>
    <xf numFmtId="0" fontId="30" fillId="38" borderId="3" xfId="0" applyFont="1" applyFill="1" applyBorder="1" applyAlignment="1" applyProtection="1">
      <alignment horizontal="center" vertical="center"/>
      <protection hidden="1"/>
    </xf>
    <xf numFmtId="0" fontId="30" fillId="38" borderId="3" xfId="0" applyFont="1" applyFill="1" applyBorder="1" applyAlignment="1" applyProtection="1">
      <alignment horizontal="left" vertical="center"/>
      <protection hidden="1"/>
    </xf>
    <xf numFmtId="0" fontId="4" fillId="38" borderId="3" xfId="0" applyFont="1" applyFill="1" applyBorder="1" applyAlignment="1" applyProtection="1">
      <alignment horizontal="left"/>
      <protection hidden="1"/>
    </xf>
    <xf numFmtId="168" fontId="4" fillId="4" borderId="8" xfId="0" applyNumberFormat="1" applyFont="1" applyFill="1" applyBorder="1" applyAlignment="1" applyProtection="1">
      <alignment horizontal="left" vertical="center" indent="1"/>
      <protection hidden="1"/>
    </xf>
    <xf numFmtId="0" fontId="4" fillId="0" borderId="8" xfId="0" applyFont="1" applyBorder="1" applyProtection="1">
      <protection locked="0" hidden="1"/>
    </xf>
    <xf numFmtId="0" fontId="50" fillId="0" borderId="8" xfId="0" applyFont="1" applyBorder="1" applyAlignment="1" applyProtection="1">
      <alignment horizontal="center" vertical="center"/>
      <protection hidden="1"/>
    </xf>
    <xf numFmtId="0" fontId="59" fillId="32" borderId="3" xfId="0" applyFont="1" applyFill="1" applyBorder="1" applyAlignment="1" applyProtection="1">
      <alignment vertical="center"/>
      <protection hidden="1"/>
    </xf>
    <xf numFmtId="2" fontId="54" fillId="39" borderId="3" xfId="5" applyNumberFormat="1" applyFont="1" applyFill="1" applyBorder="1" applyAlignment="1" applyProtection="1">
      <alignment horizontal="left" vertical="center" wrapText="1"/>
      <protection hidden="1"/>
    </xf>
    <xf numFmtId="2" fontId="30" fillId="39" borderId="3" xfId="5" applyNumberFormat="1" applyFont="1" applyFill="1" applyBorder="1" applyAlignment="1" applyProtection="1">
      <alignment horizontal="left" vertical="center" wrapText="1"/>
      <protection hidden="1"/>
    </xf>
    <xf numFmtId="168" fontId="30" fillId="38" borderId="3" xfId="0" applyNumberFormat="1" applyFont="1" applyFill="1" applyBorder="1" applyAlignment="1" applyProtection="1">
      <alignment horizontal="left" vertical="center"/>
      <protection hidden="1"/>
    </xf>
    <xf numFmtId="0" fontId="54" fillId="38" borderId="3" xfId="0" applyFont="1" applyFill="1" applyBorder="1" applyAlignment="1" applyProtection="1">
      <alignment horizontal="left" vertical="center"/>
      <protection hidden="1"/>
    </xf>
    <xf numFmtId="0" fontId="4" fillId="0" borderId="0" xfId="0" applyFont="1" applyAlignment="1">
      <alignment vertical="center"/>
    </xf>
    <xf numFmtId="167" fontId="53" fillId="2" borderId="3" xfId="0" applyNumberFormat="1" applyFont="1" applyFill="1" applyBorder="1" applyAlignment="1" applyProtection="1">
      <alignment horizontal="left" vertical="center" wrapText="1" indent="1"/>
      <protection hidden="1"/>
    </xf>
    <xf numFmtId="0" fontId="61" fillId="35" borderId="5" xfId="0" applyFont="1" applyFill="1" applyBorder="1" applyAlignment="1">
      <alignment horizontal="center" vertical="center"/>
    </xf>
    <xf numFmtId="0" fontId="0" fillId="0" borderId="5" xfId="0" applyBorder="1"/>
  </cellXfs>
  <cellStyles count="13">
    <cellStyle name="Comma 2" xfId="4" xr:uid="{16D91C6B-9C7F-4CB9-9372-F9471FBE3F6C}"/>
    <cellStyle name="Comma 2 2" xfId="12" xr:uid="{9E670366-6CD6-438B-B195-380A7469DAA2}"/>
    <cellStyle name="Hyperlink 2" xfId="3" xr:uid="{25BD59B8-4FC6-444D-89B5-B4CC3F9BCDB1}"/>
    <cellStyle name="Link" xfId="1" builtinId="8"/>
    <cellStyle name="Normal 2" xfId="2" xr:uid="{1C90C84A-D12B-4140-A170-F8144C549082}"/>
    <cellStyle name="Normal 2 2" xfId="11" xr:uid="{87FE638C-EEC8-420C-8C74-6DAF400D0108}"/>
    <cellStyle name="Normal 3" xfId="5" xr:uid="{4FDAEA5A-6CBE-4848-B328-EB720BF4BAC7}"/>
    <cellStyle name="Normal 3 2" xfId="8" xr:uid="{EA832995-BE01-45F5-A08D-12AB71BE9F25}"/>
    <cellStyle name="Normal 4" xfId="7" xr:uid="{C9EFDF67-D3DC-4361-8CD6-6FFB76EC6AF8}"/>
    <cellStyle name="Normal 5" xfId="9" xr:uid="{27FEA1D3-0CEC-4EB8-B419-D9A2D9CFAE49}"/>
    <cellStyle name="Normal 6" xfId="10" xr:uid="{59B3075E-5BAC-4061-B226-D263AECC8BBC}"/>
    <cellStyle name="Normal_ProdLev FINAL" xfId="6" xr:uid="{3EF96324-9D74-4B27-92E0-D951A7E2B474}"/>
    <cellStyle name="Standard" xfId="0" builtinId="0"/>
  </cellStyles>
  <dxfs count="0"/>
  <tableStyles count="0" defaultTableStyle="TableStyleMedium2" defaultPivotStyle="PivotStyleLight16"/>
  <colors>
    <mruColors>
      <color rgb="FFFFFFFF"/>
      <color rgb="FF33CC33"/>
      <color rgb="FF162D11"/>
      <color rgb="FF00CC66"/>
      <color rgb="FF003300"/>
      <color rgb="FF99CC00"/>
      <color rgb="FF008000"/>
      <color rgb="FFE7EBE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18" Type="http://schemas.microsoft.com/office/2017/06/relationships/rdSupportingPropertyBag" Target="richData/rdsupportingpropertybag.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microsoft.com/office/2020/07/relationships/rdRichValueWebImage" Target="richData/rdRichValueWebImage.xml"/><Relationship Id="rId17" Type="http://schemas.microsoft.com/office/2017/06/relationships/rdSupportingPropertyBagStructure" Target="richData/rdsupportingpropertybagstructure.xml"/><Relationship Id="rId2" Type="http://schemas.openxmlformats.org/officeDocument/2006/relationships/worksheet" Target="worksheets/sheet2.xml"/><Relationship Id="rId16" Type="http://schemas.microsoft.com/office/2017/06/relationships/richStyles" Target="richData/richStyles.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24" Type="http://schemas.openxmlformats.org/officeDocument/2006/relationships/customXml" Target="../customXml/item3.xml"/><Relationship Id="rId5" Type="http://schemas.openxmlformats.org/officeDocument/2006/relationships/worksheet" Target="worksheets/sheet5.xml"/><Relationship Id="rId15" Type="http://schemas.microsoft.com/office/2017/06/relationships/rdArray" Target="richData/rdarray.xml"/><Relationship Id="rId23" Type="http://schemas.openxmlformats.org/officeDocument/2006/relationships/customXml" Target="../customXml/item2.xml"/><Relationship Id="rId10" Type="http://schemas.openxmlformats.org/officeDocument/2006/relationships/sharedStrings" Target="sharedStrings.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10.png@01D946A6.43867120" TargetMode="External"/><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oneCellAnchor>
    <xdr:from>
      <xdr:col>10</xdr:col>
      <xdr:colOff>659591</xdr:colOff>
      <xdr:row>1</xdr:row>
      <xdr:rowOff>335617</xdr:rowOff>
    </xdr:from>
    <xdr:ext cx="750699" cy="455295"/>
    <xdr:pic>
      <xdr:nvPicPr>
        <xdr:cNvPr id="2" name="Graphic 2">
          <a:extLst>
            <a:ext uri="{FF2B5EF4-FFF2-40B4-BE49-F238E27FC236}">
              <a16:creationId xmlns:a16="http://schemas.microsoft.com/office/drawing/2014/main" id="{5BD29B22-5D44-4366-A383-F66256E56F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039167" y="527705"/>
          <a:ext cx="750699" cy="45529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10</xdr:col>
      <xdr:colOff>659591</xdr:colOff>
      <xdr:row>1</xdr:row>
      <xdr:rowOff>335617</xdr:rowOff>
    </xdr:from>
    <xdr:ext cx="750699" cy="455295"/>
    <xdr:pic>
      <xdr:nvPicPr>
        <xdr:cNvPr id="4" name="Graphic 2">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830424" y="526117"/>
          <a:ext cx="750699" cy="45529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27214</xdr:colOff>
      <xdr:row>37</xdr:row>
      <xdr:rowOff>108858</xdr:rowOff>
    </xdr:from>
    <xdr:to>
      <xdr:col>6</xdr:col>
      <xdr:colOff>579664</xdr:colOff>
      <xdr:row>42</xdr:row>
      <xdr:rowOff>131989</xdr:rowOff>
    </xdr:to>
    <xdr:pic>
      <xdr:nvPicPr>
        <xdr:cNvPr id="2" name="Picture 1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1484428" y="6803572"/>
          <a:ext cx="3001736" cy="9075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edelsevier-my.sharepoint.com/personal/addisonh_b2b_regn_net/Documents/Documents/Events%20Scope%203/Emissions%20Resource%20Project/Emission%20Factors/Materials%20Emission%20Facto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N'T USE 2023 Tracking"/>
      <sheetName val="Workstream"/>
      <sheetName val="Emission Factors "/>
      <sheetName val="Waste (Defra)"/>
      <sheetName val="SS Materials and Waste"/>
      <sheetName val="Business travel- air (Defra)"/>
      <sheetName val="Delivery vehicles (Defra)"/>
      <sheetName val="Smart Space LBF"/>
      <sheetName val="Stand Metrics SP"/>
      <sheetName val="Stand Metrics Tempate"/>
      <sheetName val="Batimat Inputs"/>
      <sheetName val="Freeman JCK Jewelry Las Vegas J"/>
      <sheetName val="JCK Jewelry Las Vegas Jun 2022 "/>
      <sheetName val="Material use"/>
      <sheetName val="Hotel stay"/>
      <sheetName val="Freighting goods"/>
      <sheetName val="Waste disposal"/>
    </sheetNames>
    <sheetDataSet>
      <sheetData sheetId="0"/>
      <sheetData sheetId="1">
        <row r="15">
          <cell r="G15">
            <v>3.7709999999999999</v>
          </cell>
        </row>
        <row r="23">
          <cell r="F23">
            <v>1.2425489999999999</v>
          </cell>
        </row>
        <row r="29">
          <cell r="F29">
            <v>6.5516219999999992</v>
          </cell>
        </row>
      </sheetData>
      <sheetData sheetId="2"/>
      <sheetData sheetId="3">
        <row r="26">
          <cell r="F26">
            <v>0.98470835000000001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persons/person.xml><?xml version="1.0" encoding="utf-8"?>
<personList xmlns="http://schemas.microsoft.com/office/spreadsheetml/2018/threadedcomments" xmlns:x="http://schemas.openxmlformats.org/spreadsheetml/2006/main">
  <person displayName="Guo, Casey (ELS-AMS)" id="{F10E28B7-33A4-4457-999E-978C56B92559}" userId="S::guoy1@science.regn.net::c64343df-9a45-4526-8c30-429fd9427f8f" providerId="AD"/>
</personList>
</file>

<file path=xl/richData/_rels/rdRichValueWebImage.xml.rels><?xml version="1.0" encoding="UTF-8" standalone="yes"?>
<Relationships xmlns="http://schemas.openxmlformats.org/package/2006/relationships"><Relationship Id="rId8" Type="http://schemas.openxmlformats.org/officeDocument/2006/relationships/hyperlink" Target="https://www.bing.com/images/search?form=xlimg&amp;q=austria" TargetMode="External"/><Relationship Id="rId3" Type="http://schemas.openxmlformats.org/officeDocument/2006/relationships/hyperlink" Target="https://www.bing.com/th?id=AMMS_eacb69bc4c31823fb17872127a01601a&amp;qlt=95" TargetMode="External"/><Relationship Id="rId7" Type="http://schemas.openxmlformats.org/officeDocument/2006/relationships/hyperlink" Target="https://www.bing.com/th?id=AMMS_a0d28341c5cc2a37be9b49f414db5cd6&amp;qlt=95" TargetMode="External"/><Relationship Id="rId2" Type="http://schemas.openxmlformats.org/officeDocument/2006/relationships/hyperlink" Target="https://www.bing.com/images/search?form=xlimg&amp;q=united+kingdom" TargetMode="External"/><Relationship Id="rId1" Type="http://schemas.openxmlformats.org/officeDocument/2006/relationships/hyperlink" Target="https://www.bing.com/th?id=AMMS_08d2869d43a589e2a364e67dfd999853&amp;qlt=95" TargetMode="External"/><Relationship Id="rId6" Type="http://schemas.openxmlformats.org/officeDocument/2006/relationships/hyperlink" Target="https://www.bing.com/images/search?form=xlimg&amp;q=germany" TargetMode="External"/><Relationship Id="rId5" Type="http://schemas.openxmlformats.org/officeDocument/2006/relationships/hyperlink" Target="https://www.bing.com/th?id=AMMS_170e62536294e690a4ae289472616a73&amp;qlt=95" TargetMode="External"/><Relationship Id="rId10" Type="http://schemas.openxmlformats.org/officeDocument/2006/relationships/hyperlink" Target="https://www.bing.com/images/search?form=xlimg&amp;q=australia" TargetMode="External"/><Relationship Id="rId4" Type="http://schemas.openxmlformats.org/officeDocument/2006/relationships/hyperlink" Target="https://www.bing.com/images/search?form=xlimg&amp;q=united+states" TargetMode="External"/><Relationship Id="rId9" Type="http://schemas.openxmlformats.org/officeDocument/2006/relationships/hyperlink" Target="https://www.bing.com/th?id=AMMS_607d2ba21c8c3faae5d7f75eb3b4917e&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Srd>
</file>

<file path=xl/richData/rdarray.xml><?xml version="1.0" encoding="utf-8"?>
<arrayData xmlns="http://schemas.microsoft.com/office/spreadsheetml/2017/richdata2" count="27">
  <a r="4">
    <v t="r">20</v>
    <v t="r">21</v>
    <v t="r">22</v>
    <v t="r">23</v>
  </a>
  <a r="1">
    <v t="s">English</v>
  </a>
  <a r="150">
    <v t="r">42</v>
    <v t="r">43</v>
    <v t="r">44</v>
    <v t="r">45</v>
    <v t="r">46</v>
    <v t="r">47</v>
    <v t="r">48</v>
    <v t="r">49</v>
    <v t="r">50</v>
    <v t="r">51</v>
    <v t="r">52</v>
    <v t="r">53</v>
    <v t="r">54</v>
    <v t="r">55</v>
    <v t="r">56</v>
    <v t="r">57</v>
    <v t="r">58</v>
    <v t="r">59</v>
    <v t="r">60</v>
    <v t="r">61</v>
    <v t="r">62</v>
    <v t="r">63</v>
    <v t="r">64</v>
    <v t="r">65</v>
    <v t="r">66</v>
    <v t="r">67</v>
    <v t="r">68</v>
    <v t="r">69</v>
    <v t="r">70</v>
    <v t="r">71</v>
    <v t="r">72</v>
    <v t="r">73</v>
    <v t="r">74</v>
    <v t="r">75</v>
    <v t="r">76</v>
    <v t="r">77</v>
    <v t="r">78</v>
    <v t="r">79</v>
    <v t="r">80</v>
    <v t="r">81</v>
    <v t="r">82</v>
    <v t="r">83</v>
    <v t="r">84</v>
    <v t="r">85</v>
    <v t="r">86</v>
    <v t="r">87</v>
    <v t="r">88</v>
    <v t="r">89</v>
    <v t="r">90</v>
    <v t="r">91</v>
    <v t="r">92</v>
    <v t="r">93</v>
    <v t="r">94</v>
    <v t="r">95</v>
    <v t="r">96</v>
    <v t="r">97</v>
    <v t="r">98</v>
    <v t="r">99</v>
    <v t="r">100</v>
    <v t="r">101</v>
    <v t="r">102</v>
    <v t="r">103</v>
    <v t="r">104</v>
    <v t="r">105</v>
    <v t="r">106</v>
    <v t="r">107</v>
    <v t="r">108</v>
    <v t="r">109</v>
    <v t="r">110</v>
    <v t="r">111</v>
    <v t="r">112</v>
    <v t="r">113</v>
    <v t="r">114</v>
    <v t="r">115</v>
    <v t="r">116</v>
    <v t="r">117</v>
    <v t="r">118</v>
    <v t="r">119</v>
    <v t="r">120</v>
    <v t="r">121</v>
    <v t="r">122</v>
    <v t="r">123</v>
    <v t="r">124</v>
    <v t="r">125</v>
    <v t="r">126</v>
    <v t="r">127</v>
    <v t="r">128</v>
    <v t="r">129</v>
    <v t="r">130</v>
    <v t="r">131</v>
    <v t="r">132</v>
    <v t="r">133</v>
    <v t="r">134</v>
    <v t="r">135</v>
    <v t="r">136</v>
    <v t="r">137</v>
    <v t="r">138</v>
    <v t="r">139</v>
    <v t="r">140</v>
    <v t="r">141</v>
    <v t="r">142</v>
    <v t="r">143</v>
    <v t="r">144</v>
    <v t="r">145</v>
    <v t="r">146</v>
    <v t="r">147</v>
    <v t="r">148</v>
    <v t="r">149</v>
    <v t="r">150</v>
    <v t="r">151</v>
    <v t="r">152</v>
    <v t="r">153</v>
    <v t="r">154</v>
    <v t="r">155</v>
    <v t="r">156</v>
    <v t="r">157</v>
    <v t="s">Metropolitan Borough of Knowsley</v>
    <v t="r">158</v>
    <v t="s">Metropolitan Borough of Wirral</v>
    <v t="r">159</v>
    <v t="r">160</v>
    <v t="r">161</v>
    <v t="r">162</v>
    <v t="r">163</v>
    <v t="r">164</v>
    <v t="r">165</v>
    <v t="r">166</v>
    <v t="r">167</v>
    <v t="r">168</v>
    <v t="r">169</v>
    <v t="r">170</v>
    <v t="r">171</v>
    <v t="r">172</v>
    <v t="r">173</v>
    <v t="r">174</v>
    <v t="r">175</v>
    <v t="r">176</v>
    <v t="r">177</v>
    <v t="r">178</v>
    <v t="r">179</v>
    <v t="s">Outer Hebrides</v>
    <v t="r">180</v>
    <v t="r">181</v>
    <v t="r">182</v>
    <v t="r">183</v>
    <v t="r">184</v>
    <v t="r">185</v>
    <v t="r">186</v>
    <v t="r">187</v>
    <v t="r">188</v>
  </a>
  <a r="3">
    <v t="s">British Summer Time</v>
    <v t="s">Greenwich Mean Time Zone</v>
    <v t="s">Western European Time Zone</v>
  </a>
  <a r="2">
    <v t="r">217</v>
    <v t="r">218</v>
  </a>
  <a r="1">
    <v t="s">None</v>
  </a>
  <a r="59">
    <v t="r">237</v>
    <v t="r">216</v>
    <v t="r">238</v>
    <v t="r">239</v>
    <v t="r">240</v>
    <v t="r">241</v>
    <v t="r">242</v>
    <v t="r">243</v>
    <v t="r">244</v>
    <v t="r">245</v>
    <v t="r">246</v>
    <v t="r">202</v>
    <v t="r">247</v>
    <v t="r">248</v>
    <v t="r">249</v>
    <v t="r">250</v>
    <v t="r">251</v>
    <v t="r">252</v>
    <v t="r">253</v>
    <v t="r">254</v>
    <v t="r">255</v>
    <v t="r">256</v>
    <v t="r">257</v>
    <v t="r">258</v>
    <v t="r">259</v>
    <v t="r">260</v>
    <v t="r">261</v>
    <v t="r">262</v>
    <v t="r">263</v>
    <v t="r">264</v>
    <v t="r">265</v>
    <v t="r">266</v>
    <v t="r">267</v>
    <v t="r">268</v>
    <v t="r">269</v>
    <v t="r">270</v>
    <v t="r">271</v>
    <v t="r">272</v>
    <v t="r">273</v>
    <v t="r">274</v>
    <v t="r">275</v>
    <v t="r">276</v>
    <v t="r">277</v>
    <v t="r">278</v>
    <v t="r">279</v>
    <v t="r">280</v>
    <v t="r">281</v>
    <v t="r">282</v>
    <v t="r">283</v>
    <v t="r">284</v>
    <v t="r">285</v>
    <v t="r">286</v>
    <v t="r">287</v>
    <v t="r">288</v>
    <v t="r">289</v>
    <v t="r">290</v>
    <v t="r">291</v>
    <v t="r">292</v>
    <v t="r">293</v>
  </a>
  <a r="9">
    <v t="s">Chamorro Time Zone</v>
    <v t="s">Atlantic Time Zone</v>
    <v t="s">Eastern Time Zone</v>
    <v t="s">Central Time Zone</v>
    <v t="s">Mountain Time Zone</v>
    <v t="s">Pacific Time Zone</v>
    <v t="s">Alaska Time Zone</v>
    <v t="s">Hawaii-Aleutian Time Zone</v>
    <v t="s">Samoa Time Zone</v>
  </a>
  <a r="2">
    <v t="r">321</v>
    <v t="r">322</v>
  </a>
  <a r="1">
    <v t="s">Arabic</v>
  </a>
  <a r="5">
    <v t="r">320</v>
    <v t="r">340</v>
    <v t="r">341</v>
    <v t="r">342</v>
    <v t="s">Fujairah</v>
  </a>
  <a r="1">
    <v t="s">Gulf Time Zone</v>
  </a>
  <a r="2">
    <v t="r">369</v>
    <v t="r">370</v>
  </a>
  <a r="47">
    <v t="r">388</v>
    <v t="r">356</v>
    <v t="r">389</v>
    <v t="r">390</v>
    <v t="r">391</v>
    <v t="r">392</v>
    <v t="r">393</v>
    <v t="r">394</v>
    <v t="r">395</v>
    <v t="r">396</v>
    <v t="r">397</v>
    <v t="r">398</v>
    <v t="r">399</v>
    <v t="r">400</v>
    <v t="r">401</v>
    <v t="r">402</v>
    <v t="r">403</v>
    <v t="r">404</v>
    <v t="r">405</v>
    <v t="r">406</v>
    <v t="r">407</v>
    <v t="r">408</v>
    <v t="r">409</v>
    <v t="r">410</v>
    <v t="r">411</v>
    <v t="r">412</v>
    <v t="r">413</v>
    <v t="r">414</v>
    <v t="r">415</v>
    <v t="r">416</v>
    <v t="r">417</v>
    <v t="r">418</v>
    <v t="r">419</v>
    <v t="r">420</v>
    <v t="r">421</v>
    <v t="r">422</v>
    <v t="r">423</v>
    <v t="r">424</v>
    <v t="r">425</v>
    <v t="r">426</v>
    <v t="r">427</v>
    <v t="r">428</v>
    <v t="r">429</v>
    <v t="r">430</v>
    <v t="r">431</v>
    <v t="r">432</v>
    <v t="r">433</v>
  </a>
  <a r="1">
    <v t="s">Japan Time Zone</v>
  </a>
  <a r="7">
    <v t="r">460</v>
    <v t="r">461</v>
    <v t="r">462</v>
    <v t="s">Jean Castex (Prime Minister)</v>
    <v t="r">463</v>
    <v t="r">464</v>
    <v t="r">465</v>
  </a>
  <a r="1">
    <v t="s">French</v>
  </a>
  <a r="132">
    <v t="r">484</v>
    <v t="r">447</v>
    <v t="r">485</v>
    <v t="s">Alsace</v>
    <v t="r">486</v>
    <v t="r">487</v>
    <v t="s">Brittany</v>
    <v t="s">Lorraine</v>
    <v t="r">488</v>
    <v t="r">489</v>
    <v t="r">490</v>
    <v t="r">491</v>
    <v t="r">492</v>
    <v t="r">493</v>
    <v t="r">494</v>
    <v t="r">495</v>
    <v t="r">496</v>
    <v t="r">497</v>
    <v t="r">498</v>
    <v t="s">Burgundy</v>
    <v t="s">Loire</v>
    <v t="r">499</v>
    <v t="s">Poitou-Charentes</v>
    <v t="r">500</v>
    <v t="r">501</v>
    <v t="r">502</v>
    <v t="r">503</v>
    <v t="r">504</v>
    <v t="r">505</v>
    <v t="r">506</v>
    <v t="s">Picardy</v>
    <v t="r">507</v>
    <v t="s">Limousin</v>
    <v t="r">508</v>
    <v t="r">509</v>
    <v t="s">Auvergne</v>
    <v t="r">510</v>
    <v t="r">511</v>
    <v t="s">Franche-Comté</v>
    <v t="r">512</v>
    <v t="s">Rhône-Alpes</v>
    <v t="s">Midi-Pyrénées</v>
    <v t="r">513</v>
    <v t="r">514</v>
    <v t="r">515</v>
    <v t="r">516</v>
    <v t="s">Languedoc-Roussillon</v>
    <v t="s">Nord-Pas-de-Calais</v>
    <v t="r">517</v>
    <v t="s">Aquitaine</v>
    <v t="r">518</v>
    <v t="r">519</v>
    <v t="r">520</v>
    <v t="r">521</v>
    <v t="r">522</v>
    <v t="r">523</v>
    <v t="r">524</v>
    <v t="r">525</v>
    <v t="r">526</v>
    <v t="r">527</v>
    <v t="r">528</v>
    <v t="r">529</v>
    <v t="r">530</v>
    <v t="r">531</v>
    <v t="r">532</v>
    <v t="r">533</v>
    <v t="r">534</v>
    <v t="r">535</v>
    <v t="r">536</v>
    <v t="r">537</v>
    <v t="r">538</v>
    <v t="r">539</v>
    <v t="r">540</v>
    <v t="r">541</v>
    <v t="r">542</v>
    <v t="r">543</v>
    <v t="r">544</v>
    <v t="r">545</v>
    <v t="r">546</v>
    <v t="r">547</v>
    <v t="r">548</v>
    <v t="r">549</v>
    <v t="r">550</v>
    <v t="r">551</v>
    <v t="r">552</v>
    <v t="r">553</v>
    <v t="r">554</v>
    <v t="r">555</v>
    <v t="r">556</v>
    <v t="r">557</v>
    <v t="r">558</v>
    <v t="r">559</v>
    <v t="r">560</v>
    <v t="r">561</v>
    <v t="r">562</v>
    <v t="r">563</v>
    <v t="r">564</v>
    <v t="r">565</v>
    <v t="r">566</v>
    <v t="r">567</v>
    <v t="r">568</v>
    <v t="r">569</v>
    <v t="r">570</v>
    <v t="r">571</v>
    <v t="r">572</v>
    <v t="r">573</v>
    <v t="r">574</v>
    <v t="r">575</v>
    <v t="r">576</v>
    <v t="r">577</v>
    <v t="r">578</v>
    <v t="r">579</v>
    <v t="r">580</v>
    <v t="r">581</v>
    <v t="r">582</v>
    <v t="r">583</v>
    <v t="r">584</v>
    <v t="r">585</v>
    <v t="r">586</v>
    <v t="r">587</v>
    <v t="r">588</v>
    <v t="r">589</v>
    <v t="r">590</v>
    <v t="s">Lower Normandy</v>
    <v t="s">Upper Normandy</v>
    <v t="r">591</v>
    <v t="r">592</v>
    <v t="r">593</v>
    <v t="r">594</v>
    <v t="r">595</v>
    <v t="r">596</v>
    <v t="s">Champagne-Ardenne</v>
  </a>
  <a r="2">
    <v t="s">Central European Summer Time</v>
    <v t="s">Central European Time Zone</v>
  </a>
  <a r="4">
    <v t="r">623</v>
    <v t="r">624</v>
    <v t="r">625</v>
    <v t="r">625</v>
  </a>
  <a r="1">
    <v t="s">German</v>
  </a>
  <a r="16">
    <v t="r">641</v>
    <v t="r">610</v>
    <v t="r">642</v>
    <v t="r">643</v>
    <v t="r">644</v>
    <v t="r">645</v>
    <v t="s">Thuringia</v>
    <v t="r">646</v>
    <v t="r">647</v>
    <v t="r">648</v>
    <v t="r">649</v>
    <v t="r">650</v>
    <v t="r">651</v>
    <v t="r">652</v>
    <v t="r">653</v>
    <v t="r">654</v>
  </a>
  <a r="4">
    <v t="s">Karl Nehammer (Chancellor)</v>
    <v t="r">681</v>
    <v t="r">682</v>
    <v t="r">683</v>
  </a>
  <a r="9">
    <v t="r">667</v>
    <v t="r">699</v>
    <v t="r">700</v>
    <v t="r">701</v>
    <v t="r">702</v>
    <v t="r">703</v>
    <v t="r">704</v>
    <v t="r">705</v>
    <v t="r">706</v>
  </a>
  <a r="4">
    <v t="r">733</v>
    <v t="r">734</v>
    <v t="r">735</v>
    <v t="r">736</v>
  </a>
  <a r="8">
    <v t="r">752</v>
    <v t="r">753</v>
    <v t="r">754</v>
    <v t="r">755</v>
    <v t="r">756</v>
    <v t="r">757</v>
    <v t="r">758</v>
    <v t="r">759</v>
  </a>
  <a r="12">
    <v t="s">Norfolk Time Zone</v>
    <v t="s">Lord Howe Time Zone</v>
    <v t="s">Australian Eastern Time Zone</v>
    <v t="s">Australian Central Time Zone</v>
    <v t="s">Central Western Time Zone</v>
    <v t="s">Australian Western Time Zone</v>
    <v t="s">Casey Time Zone</v>
    <v t="s">Christmas Island Time Zone</v>
    <v t="s">Davis Time Zone</v>
    <v t="s">Cocos Islands Time Zone</v>
    <v t="s">Heard and McDonald Islands Time Zone</v>
    <v t="s">Mawson Station Time Zone</v>
  </a>
</arrayData>
</file>

<file path=xl/richData/rdrichvalue.xml><?xml version="1.0" encoding="utf-8"?>
<rvData xmlns="http://schemas.microsoft.com/office/spreadsheetml/2017/richdata" count="767">
  <rv s="0">
    <v>536870912</v>
    <v>United Kingdom</v>
    <v>b1a5155a-6bb2-4646-8f7c-3e6b3a53c831</v>
    <v>en-GB</v>
    <v>Map</v>
  </rv>
  <rv s="1">
    <fb>0.71714878141404492</fb>
    <v>28</v>
  </rv>
  <rv s="1">
    <fb>243610</fb>
    <v>29</v>
  </rv>
  <rv s="1">
    <fb>148000</fb>
    <v>29</v>
  </rv>
  <rv s="1">
    <fb>11</fb>
    <v>30</v>
  </rv>
  <rv s="1">
    <fb>44</fb>
    <v>31</v>
  </rv>
  <rv s="0">
    <v>536870912</v>
    <v>London</v>
    <v>8e0ba7b6-4225-fa8a-6369-1b5294e602a5</v>
    <v>en-GB</v>
    <v>Map</v>
  </rv>
  <rv s="1">
    <fb>379024.78700000001</fb>
    <v>29</v>
  </rv>
  <rv s="1">
    <fb>119.622711300166</fb>
    <v>32</v>
  </rv>
  <rv s="1">
    <fb>1.7381046008651101E-2</fb>
    <v>28</v>
  </rv>
  <rv s="1">
    <fb>5129.5277927901998</fb>
    <v>29</v>
  </rv>
  <rv s="1">
    <fb>1.68</fb>
    <v>30</v>
  </rv>
  <rv s="1">
    <fb>0.130657628239573</fb>
    <v>28</v>
  </rv>
  <rv s="1">
    <fb>80.351771267255202</fb>
    <v>33</v>
  </rv>
  <rv s="1">
    <fb>1.46</fb>
    <v>34</v>
  </rv>
  <rv s="1">
    <fb>2827113184695.5801</fb>
    <v>35</v>
  </rv>
  <rv s="1">
    <fb>1.0115456</fb>
    <v>28</v>
  </rv>
  <rv s="1">
    <fb>0.59995569999999998</fb>
    <v>28</v>
  </rv>
  <rv s="2">
    <v>0</v>
    <v>26</v>
    <v>36</v>
    <v>6</v>
    <v>0</v>
    <v>Image of United Kingdom</v>
  </rv>
  <rv s="1">
    <fb>3.6</fb>
    <v>33</v>
  </rv>
  <rv s="0">
    <v>805306368</v>
    <v>Boris Johnson (Prime Minister)</v>
    <v>fe217755-2d46-1c61-dded-740ff4500899</v>
    <v>en-GB</v>
    <v>Generic</v>
  </rv>
  <rv s="0">
    <v>805306368</v>
    <v>Justine Greening (Minister)</v>
    <v>7aff4253-0f04-ea8e-9418-a9ef69475621</v>
    <v>en-GB</v>
    <v>Generic</v>
  </rv>
  <rv s="0">
    <v>805306368</v>
    <v>Nadhim Zahawi (Minister)</v>
    <v>394346ee-f3b1-c53c-2bcd-8d22bdee8814</v>
    <v>en-GB</v>
    <v>Generic</v>
  </rv>
  <rv s="0">
    <v>805306368</v>
    <v>Natalie Evans, Baroness Evans of Bowes Park (Minister)</v>
    <v>fcf767e2-c1da-d731-e0f0-696a3bd436b5</v>
    <v>en-GB</v>
    <v>Generic</v>
  </rv>
  <rv s="3">
    <v>0</v>
  </rv>
  <rv s="4">
    <v>https://www.bing.com/search?q=united+kingdom&amp;form=skydnc</v>
    <v>Learn more on Bing</v>
  </rv>
  <rv s="1">
    <fb>81.256097560975604</fb>
    <v>33</v>
  </rv>
  <rv s="1">
    <fb>1868152970000</fb>
    <v>35</v>
  </rv>
  <rv s="1">
    <fb>7</fb>
    <v>33</v>
  </rv>
  <rv s="1">
    <fb>10.130000000000001</fb>
    <v>34</v>
  </rv>
  <rv s="3">
    <v>1</v>
  </rv>
  <rv s="1">
    <fb>0.14794489889999998</fb>
    <v>28</v>
  </rv>
  <rv s="1">
    <fb>2.8117000000000001</fb>
    <v>30</v>
  </rv>
  <rv s="1">
    <fb>66834405</fb>
    <v>29</v>
  </rv>
  <rv s="1">
    <fb>0.22500000000000001</fb>
    <v>28</v>
  </rv>
  <rv s="1">
    <fb>0.26800000000000002</fb>
    <v>28</v>
  </rv>
  <rv s="1">
    <fb>0.42100000000000004</fb>
    <v>28</v>
  </rv>
  <rv s="1">
    <fb>2.7999999999999997E-2</fb>
    <v>28</v>
  </rv>
  <rv s="1">
    <fb>7.0999999999999994E-2</fb>
    <v>28</v>
  </rv>
  <rv s="1">
    <fb>0.11900000000000001</fb>
    <v>28</v>
  </rv>
  <rv s="1">
    <fb>0.16399999999999998</fb>
    <v>28</v>
  </rv>
  <rv s="1">
    <fb>0.62773998260497998</fb>
    <v>28</v>
  </rv>
  <rv s="0">
    <v>536870912</v>
    <v>Devon</v>
    <v>5ad1bd45-b1d3-1dd7-13e3-f0ecea97ece7</v>
    <v>en-GB</v>
    <v>Map</v>
  </rv>
  <rv s="0">
    <v>536870912</v>
    <v>Somerset</v>
    <v>2b333df9-032c-c9b1-0d74-88ea8c5befbd</v>
    <v>en-GB</v>
    <v>Map</v>
  </rv>
  <rv s="0">
    <v>536870912</v>
    <v>Lancashire</v>
    <v>d2ddd91b-d3db-c97c-d4e1-b66d033659fa</v>
    <v>en-GB</v>
    <v>Map</v>
  </rv>
  <rv s="0">
    <v>536870912</v>
    <v>England</v>
    <v>280d39e8-7217-6863-6980-a8c20c211c89</v>
    <v>en-GB</v>
    <v>Map</v>
  </rv>
  <rv s="0">
    <v>536870912</v>
    <v>Liverpool</v>
    <v>a5642e81-20ab-a561-17cc-52a63926b210</v>
    <v>en-GB</v>
    <v>Map</v>
  </rv>
  <rv s="0">
    <v>536870912</v>
    <v>Newcastle upon Tyne</v>
    <v>e1ab16e3-5050-dafb-7e90-7ceb4efd055d</v>
    <v>en-GB</v>
    <v>Map</v>
  </rv>
  <rv s="0">
    <v>536870912</v>
    <v>City of London</v>
    <v>3513d611-e6ca-408d-8d00-c93a427d32ad</v>
    <v>en-GB</v>
    <v>Map</v>
  </rv>
  <rv s="0">
    <v>536870912</v>
    <v>Stoke-on-Trent</v>
    <v>2efa6384-eb20-dbf0-d19a-2c63f3b239fb</v>
    <v>en-GB</v>
    <v>Map</v>
  </rv>
  <rv s="0">
    <v>536870912</v>
    <v>Cornwall</v>
    <v>7ce7e82d-6d0f-f7b6-daf4-9018d403a859</v>
    <v>en-GB</v>
    <v>Map</v>
  </rv>
  <rv s="0">
    <v>536870912</v>
    <v>Derbyshire</v>
    <v>a3be3ce0-6a5c-7632-5ef1-6034834ffe0e</v>
    <v>en-GB</v>
    <v>Map</v>
  </rv>
  <rv s="0">
    <v>536870912</v>
    <v>Worcestershire</v>
    <v>92b6b35e-17f8-7d50-a89b-650c809a2158</v>
    <v>en-GB</v>
    <v>Map</v>
  </rv>
  <rv s="0">
    <v>536870912</v>
    <v>Norfolk</v>
    <v>1f7d5120-8b19-7582-e7d0-2351c715f854</v>
    <v>en-GB</v>
    <v>Map</v>
  </rv>
  <rv s="0">
    <v>536870912</v>
    <v>Lincolnshire</v>
    <v>1b1b62b6-be46-b598-310b-b10fe8c992b8</v>
    <v>en-GB</v>
    <v>Map</v>
  </rv>
  <rv s="0">
    <v>536870912</v>
    <v>Northamptonshire</v>
    <v>6b5ff743-48aa-7f30-4bfe-97eeede8e6fa</v>
    <v>en-GB</v>
    <v>Map</v>
  </rv>
  <rv s="0">
    <v>536870912</v>
    <v>Surrey</v>
    <v>4e00ff19-370b-4752-b12d-9b5088a81c75</v>
    <v>en-GB</v>
    <v>Map</v>
  </rv>
  <rv s="0">
    <v>536870912</v>
    <v>Shropshire</v>
    <v>620367d1-f8ad-2237-2ba3-9bd995d6cb3e</v>
    <v>en-GB</v>
    <v>Map</v>
  </rv>
  <rv s="0">
    <v>536870912</v>
    <v>Isle of Wight</v>
    <v>95d8ced0-437b-28ff-5329-8fbf91940733</v>
    <v>en-GB</v>
    <v>Map</v>
  </rv>
  <rv s="0">
    <v>536870912</v>
    <v>Buckinghamshire</v>
    <v>ff464c2a-d8cf-cd5b-431b-50f9494b808a</v>
    <v>en-GB</v>
    <v>Map</v>
  </rv>
  <rv s="0">
    <v>536870912</v>
    <v>Wiltshire</v>
    <v>4ebe79fa-f77b-5216-7ef9-f8ea04679349</v>
    <v>en-GB</v>
    <v>Map</v>
  </rv>
  <rv s="0">
    <v>536870912</v>
    <v>Coventry</v>
    <v>452272b4-d4d5-224d-223b-58b995e82185</v>
    <v>en-GB</v>
    <v>Map</v>
  </rv>
  <rv s="0">
    <v>536870912</v>
    <v>Warrington</v>
    <v>4079f4c4-ee00-1666-ed95-342e8d1634e2</v>
    <v>en-GB</v>
    <v>Map</v>
  </rv>
  <rv s="0">
    <v>536870912</v>
    <v>Bournemouth</v>
    <v>798e72ae-7e6b-eaba-0080-5e2b222ddfb7</v>
    <v>en-GB</v>
    <v>Map</v>
  </rv>
  <rv s="0">
    <v>536870912</v>
    <v>Blackpool</v>
    <v>a2968ee5-f872-4ab4-6479-95727f9bc6a7</v>
    <v>en-GB</v>
    <v>Map</v>
  </rv>
  <rv s="0">
    <v>536870912</v>
    <v>County Durham</v>
    <v>326adeba-4a25-fb10-67b8-480c6d7f4b2d</v>
    <v>en-GB</v>
    <v>Map</v>
  </rv>
  <rv s="0">
    <v>536870912</v>
    <v>Cumbria</v>
    <v>a192dc6e-69b1-5d04-741f-67720ce0ebfc</v>
    <v>en-GB</v>
    <v>Map</v>
  </rv>
  <rv s="0">
    <v>536870912</v>
    <v>Dorset</v>
    <v>248ebd80-8904-8a43-be23-3cd065a30350</v>
    <v>en-GB</v>
    <v>Map</v>
  </rv>
  <rv s="0">
    <v>536870912</v>
    <v>West Sussex</v>
    <v>6fef3193-51df-c781-5d99-8b60839e1cf9</v>
    <v>en-GB</v>
    <v>Map</v>
  </rv>
  <rv s="0">
    <v>536870912</v>
    <v>Hampshire</v>
    <v>2d3a57b7-ee5f-c34a-1ce7-09a573697693</v>
    <v>en-GB</v>
    <v>Map</v>
  </rv>
  <rv s="0">
    <v>536870912</v>
    <v>Suffolk</v>
    <v>b891db46-5bbb-53eb-6a27-28ae58d995e9</v>
    <v>en-GB</v>
    <v>Map</v>
  </rv>
  <rv s="0">
    <v>536870912</v>
    <v>Scotland</v>
    <v>a0377d96-1a18-f843-65ad-adcbc4acdc69</v>
    <v>en-GB</v>
    <v>Map</v>
  </rv>
  <rv s="0">
    <v>536870912</v>
    <v>Newport</v>
    <v>eb987e3b-b3c7-4072-08fa-b6ba938b35e1</v>
    <v>en-GB</v>
    <v>Map</v>
  </rv>
  <rv s="0">
    <v>536870912</v>
    <v>York</v>
    <v>a60ce14b-6919-f15c-15bd-5d5494ff8598</v>
    <v>en-GB</v>
    <v>Map</v>
  </rv>
  <rv s="0">
    <v>536870912</v>
    <v>Derby</v>
    <v>137d5451-9100-4ac6-b03e-fbc72ac322f4</v>
    <v>en-GB</v>
    <v>Map</v>
  </rv>
  <rv s="0">
    <v>536870912</v>
    <v>Reading</v>
    <v>281a95af-ccff-e632-516d-0f60d9882cfd</v>
    <v>en-GB</v>
    <v>Map</v>
  </rv>
  <rv s="0">
    <v>536870912</v>
    <v>Nottingham</v>
    <v>fd1f499f-6103-6a87-cddd-2086efabf88f</v>
    <v>en-GB</v>
    <v>Map</v>
  </rv>
  <rv s="0">
    <v>536870912</v>
    <v>Nottinghamshire</v>
    <v>474ecb67-f819-ecef-a259-d24741044ebd</v>
    <v>en-GB</v>
    <v>Map</v>
  </rv>
  <rv s="0">
    <v>536870912</v>
    <v>Sheffield</v>
    <v>41dbe832-f699-1fd7-e3b3-fbdcbd0167eb</v>
    <v>en-GB</v>
    <v>Map</v>
  </rv>
  <rv s="0">
    <v>536870912</v>
    <v>Leicestershire</v>
    <v>4b2d786f-4d40-dd9a-2c29-31c1db8a6dd3</v>
    <v>en-GB</v>
    <v>Map</v>
  </rv>
  <rv s="0">
    <v>536870912</v>
    <v>Gloucestershire</v>
    <v>eab8d5d9-01a7-f0db-d230-ec907f822254</v>
    <v>en-GB</v>
    <v>Map</v>
  </rv>
  <rv s="0">
    <v>536870912</v>
    <v>Birmingham</v>
    <v>aaac0a14-911d-49c8-ac97-51d9f9100ad7</v>
    <v>en-GB</v>
    <v>Map</v>
  </rv>
  <rv s="0">
    <v>536870912</v>
    <v>Isles of Scilly</v>
    <v>cbd82567-ce28-513c-27d4-0452c5504f8b</v>
    <v>en-GB</v>
    <v>Map</v>
  </rv>
  <rv s="0">
    <v>536870912</v>
    <v>Oxfordshire</v>
    <v>1eda598d-62bc-9a62-5694-ee4472f8dcf5</v>
    <v>en-GB</v>
    <v>Map</v>
  </rv>
  <rv s="0">
    <v>536870912</v>
    <v>Staffordshire</v>
    <v>8af62e75-98e5-6987-9d37-3061b70d0365</v>
    <v>en-GB</v>
    <v>Map</v>
  </rv>
  <rv s="0">
    <v>536870912</v>
    <v>Warwickshire</v>
    <v>f1173647-228f-1554-f0d8-39e325d478af</v>
    <v>en-GB</v>
    <v>Map</v>
  </rv>
  <rv s="0">
    <v>536870912</v>
    <v>Wales</v>
    <v>b51b24e1-6afb-d525-d360-f2eb5bf3410b</v>
    <v>en-GB</v>
    <v>Map</v>
  </rv>
  <rv s="0">
    <v>536870912</v>
    <v>Northumberland</v>
    <v>86a3fee3-ba4c-f565-1ce4-449912831e53</v>
    <v>en-GB</v>
    <v>Map</v>
  </rv>
  <rv s="0">
    <v>536870912</v>
    <v>East Sussex</v>
    <v>4a646622-0fa1-ec75-7268-69cce45dbd22</v>
    <v>en-GB</v>
    <v>Map</v>
  </rv>
  <rv s="0">
    <v>536870912</v>
    <v>Manchester</v>
    <v>35dddbb1-7bb3-4072-bfd5-f9e6570713b0</v>
    <v>en-GB</v>
    <v>Map</v>
  </rv>
  <rv s="0">
    <v>536870912</v>
    <v>North Yorkshire</v>
    <v>fb1d8fdd-e4d5-f9a0-5f8c-1a03f3c7dad4</v>
    <v>en-GB</v>
    <v>Map</v>
  </rv>
  <rv s="0">
    <v>536870912</v>
    <v>Kent</v>
    <v>254f7086-5bb1-bdbf-8511-000e19ec575a</v>
    <v>en-GB</v>
    <v>Map</v>
  </rv>
  <rv s="0">
    <v>536870912</v>
    <v>Plymouth</v>
    <v>a3e2c1e6-1f92-c845-835d-3b78083edf28</v>
    <v>en-GB</v>
    <v>Map</v>
  </rv>
  <rv s="0">
    <v>536870912</v>
    <v>Kingston upon Hull</v>
    <v>c2d2e2f2-1587-bacd-a08a-017a722bf4f3</v>
    <v>en-GB</v>
    <v>Map</v>
  </rv>
  <rv s="0">
    <v>536870912</v>
    <v>Bristol</v>
    <v>3a2b5f36-3aab-be4b-07ef-da515a676e60</v>
    <v>en-GB</v>
    <v>Map</v>
  </rv>
  <rv s="0">
    <v>536870912</v>
    <v>Leicester</v>
    <v>88af3d23-ab3c-0468-1391-254a59804943</v>
    <v>en-GB</v>
    <v>Map</v>
  </rv>
  <rv s="0">
    <v>536870912</v>
    <v>Southampton</v>
    <v>c459ea11-71e5-3eae-977c-7a7ac56e054d</v>
    <v>en-GB</v>
    <v>Map</v>
  </rv>
  <rv s="0">
    <v>536870912</v>
    <v>Wolverhampton</v>
    <v>a4e729ad-f9ef-fbc2-5496-659379e68cc8</v>
    <v>en-GB</v>
    <v>Map</v>
  </rv>
  <rv s="0">
    <v>536870912</v>
    <v>Portsmouth</v>
    <v>337425e1-03f7-5cdc-cf78-5fb9639fcc32</v>
    <v>en-GB</v>
    <v>Map</v>
  </rv>
  <rv s="0">
    <v>536870912</v>
    <v>Luton</v>
    <v>f00d5748-ef3f-0016-e774-64ef25551a8e</v>
    <v>en-GB</v>
    <v>Map</v>
  </rv>
  <rv s="0">
    <v>536870912</v>
    <v>Slough</v>
    <v>abfe29f2-7624-f440-e5c1-83347196e0b5</v>
    <v>en-GB</v>
    <v>Map</v>
  </rv>
  <rv s="0">
    <v>536870912</v>
    <v>Peterborough</v>
    <v>62489622-eccf-7222-2856-6fff39f80df8</v>
    <v>en-GB</v>
    <v>Map</v>
  </rv>
  <rv s="0">
    <v>536870912</v>
    <v>Poole</v>
    <v>cc1b9a88-ec7e-57fa-3120-f797177b9ece</v>
    <v>en-GB</v>
    <v>Map</v>
  </rv>
  <rv s="0">
    <v>536870912</v>
    <v>London Borough of Richmond upon Thames</v>
    <v>330d56ea-b71b-f6c8-32ac-1c0f219611a4</v>
    <v>en-GB</v>
    <v>Map</v>
  </rv>
  <rv s="0">
    <v>536870912</v>
    <v>Middlesbrough</v>
    <v>8b36aad5-43a9-73f0-207c-ad3765927011</v>
    <v>en-GB</v>
    <v>Map</v>
  </rv>
  <rv s="0">
    <v>536870912</v>
    <v>Hertfordshire</v>
    <v>070f9acc-7c22-7b21-6d9a-6d46b9aa876a</v>
    <v>en-GB</v>
    <v>Map</v>
  </rv>
  <rv s="0">
    <v>536870912</v>
    <v>Cambridgeshire</v>
    <v>bc02c14b-0035-fc4c-411f-168edbf62536</v>
    <v>en-GB</v>
    <v>Map</v>
  </rv>
  <rv s="0">
    <v>536870912</v>
    <v>West Berkshire</v>
    <v>24ab4528-6d4a-2364-a87a-5ce1744b2fd9</v>
    <v>en-GB</v>
    <v>Map</v>
  </rv>
  <rv s="0">
    <v>536870912</v>
    <v>Herefordshire</v>
    <v>f586d43a-d582-5c49-952e-b296001cdbe1</v>
    <v>en-GB</v>
    <v>Map</v>
  </rv>
  <rv s="0">
    <v>536870912</v>
    <v>Rutland</v>
    <v>39bb7744-90c5-e3fa-c4f7-7e89bf42f3a9</v>
    <v>en-GB</v>
    <v>Map</v>
  </rv>
  <rv s="0">
    <v>536870912</v>
    <v>Essex</v>
    <v>5c034f63-79be-7ab6-5ae6-b57d985a0e50</v>
    <v>en-GB</v>
    <v>Map</v>
  </rv>
  <rv s="0">
    <v>536870912</v>
    <v>Edinburgh</v>
    <v>286af946-edea-5f33-df53-4164821c69da</v>
    <v>en-GB</v>
    <v>Map</v>
  </rv>
  <rv s="0">
    <v>536870912</v>
    <v>Glasgow</v>
    <v>da2548ee-1b26-f939-06b4-2fae57e075e7</v>
    <v>en-GB</v>
    <v>Map</v>
  </rv>
  <rv s="0">
    <v>536870912</v>
    <v>Cardiff</v>
    <v>cdfaa940-1a8c-2522-2bf5-e09831059c8c</v>
    <v>en-GB</v>
    <v>Map</v>
  </rv>
  <rv s="0">
    <v>536870912</v>
    <v>Dundee</v>
    <v>26e6ea64-8197-1c44-a767-91d93e3e7e60</v>
    <v>en-GB</v>
    <v>Map</v>
  </rv>
  <rv s="0">
    <v>536870912</v>
    <v>Gwynedd</v>
    <v>4696c15a-9117-8701-d989-35980505aaba</v>
    <v>en-GB</v>
    <v>Map</v>
  </rv>
  <rv s="0">
    <v>536870912</v>
    <v>Northern Ireland</v>
    <v>e4b8bc44-385c-e87b-bb7d-b32328f53502</v>
    <v>en-GB</v>
    <v>Map</v>
  </rv>
  <rv s="0">
    <v>536870912</v>
    <v>Aberdeenshire</v>
    <v>b81a7eb6-c957-282c-9953-e0c1798b2eb6</v>
    <v>en-GB</v>
    <v>Map</v>
  </rv>
  <rv s="0">
    <v>536870912</v>
    <v>Merthyr Tydfil</v>
    <v>067b1107-205b-0f64-187e-94c55c7c82a3</v>
    <v>en-GB</v>
    <v>Map</v>
  </rv>
  <rv s="0">
    <v>536870912</v>
    <v>Aberdeen</v>
    <v>e99cc5fc-69e5-a8a6-e0bb-bade5ce6f2e7</v>
    <v>en-GB</v>
    <v>Map</v>
  </rv>
  <rv s="0">
    <v>536870912</v>
    <v>West Lothian</v>
    <v>c3c56189-7090-194e-859f-d3fbb1781795</v>
    <v>en-GB</v>
    <v>Map</v>
  </rv>
  <rv s="0">
    <v>536870912</v>
    <v>Belfast</v>
    <v>066bd7c2-af77-6ff0-3347-a0c3ed0a34f4</v>
    <v>en-GB</v>
    <v>Map</v>
  </rv>
  <rv s="0">
    <v>536870912</v>
    <v>Wrexham County Borough</v>
    <v>3c28a426-f3d1-4876-8049-750e76d56950</v>
    <v>en-GB</v>
    <v>Map</v>
  </rv>
  <rv s="0">
    <v>536870912</v>
    <v>Swansea</v>
    <v>ca0c6bd0-fcf5-4af4-618e-0dcc81e904f1</v>
    <v>en-GB</v>
    <v>Map</v>
  </rv>
  <rv s="0">
    <v>536870912</v>
    <v>Carmarthenshire</v>
    <v>1d3b8c9e-4e53-0b68-e9b4-8eddd9ffd0bc</v>
    <v>en-GB</v>
    <v>Map</v>
  </rv>
  <rv s="0">
    <v>536870912</v>
    <v>Midlothian</v>
    <v>9c548132-3419-5bc6-56ca-e1373dcfe23c</v>
    <v>en-GB</v>
    <v>Map</v>
  </rv>
  <rv s="0">
    <v>536870912</v>
    <v>Fife</v>
    <v>54a585e4-03af-cb0b-6dc0-35d8c58407f5</v>
    <v>en-GB</v>
    <v>Map</v>
  </rv>
  <rv s="0">
    <v>536870912</v>
    <v>East Lothian</v>
    <v>0fbdbf9c-787c-9fa5-4e8a-acfd4aaff046</v>
    <v>en-GB</v>
    <v>Map</v>
  </rv>
  <rv s="0">
    <v>536870912</v>
    <v>Flintshire</v>
    <v>154b78b5-e707-2db6-6f66-f6a938690d05</v>
    <v>en-GB</v>
    <v>Map</v>
  </rv>
  <rv s="0">
    <v>536870912</v>
    <v>Anglesey</v>
    <v>5207525e-c76a-4aec-33af-64384c5a6e0c</v>
    <v>en-GB</v>
    <v>Map</v>
  </rv>
  <rv s="0">
    <v>536870912</v>
    <v>Dumfries and Galloway</v>
    <v>166abd1b-5753-3637-40eb-61aaf9738a0b</v>
    <v>en-GB</v>
    <v>Map</v>
  </rv>
  <rv s="0">
    <v>536870912</v>
    <v>Pembrokeshire</v>
    <v>4925e50e-8717-4f5f-2bfd-0bfe0c525744</v>
    <v>en-GB</v>
    <v>Map</v>
  </rv>
  <rv s="0">
    <v>536870912</v>
    <v>Powys</v>
    <v>5d9c5f00-6996-2dfd-d223-c8de2ee5eca5</v>
    <v>en-GB</v>
    <v>Map</v>
  </rv>
  <rv s="0">
    <v>536870912</v>
    <v>City of Westminster</v>
    <v>63ce8294-e571-7282-75aa-205efd425a22</v>
    <v>en-GB</v>
    <v>Map</v>
  </rv>
  <rv s="0">
    <v>536870912</v>
    <v>Vale of Glamorgan</v>
    <v>94cdbb31-cc8e-b56e-7be6-54e42315cdbf</v>
    <v>en-GB</v>
    <v>Map</v>
  </rv>
  <rv s="0">
    <v>536870912</v>
    <v>Ceredigion</v>
    <v>7b38a8a3-f389-b19c-ae91-3d0d4ca3273b</v>
    <v>en-GB</v>
    <v>Map</v>
  </rv>
  <rv s="0">
    <v>536870912</v>
    <v>Royal Borough of Greenwich</v>
    <v>69a30182-b3c0-474a-ff80-5e14c2516e95</v>
    <v>en-GB</v>
    <v>Map</v>
  </rv>
  <rv s="0">
    <v>536870912</v>
    <v>Orkney</v>
    <v>041d9a1c-58a6-ca2b-d149-0546a069bef4</v>
    <v>en-GB</v>
    <v>Map</v>
  </rv>
  <rv s="0">
    <v>536870912</v>
    <v>Southend-on-Sea</v>
    <v>7da0961f-3c65-9262-1fa3-d36b06c3c72c</v>
    <v>en-GB</v>
    <v>Map</v>
  </rv>
  <rv s="0">
    <v>536870912</v>
    <v>Trafford</v>
    <v>88dd02ca-7d6b-61b2-cbec-c00dae5fc203</v>
    <v>en-GB</v>
    <v>Map</v>
  </rv>
  <rv s="0">
    <v>536870912</v>
    <v>London Borough of Camden</v>
    <v>427b51f0-5efc-c4ce-8007-d7db16792348</v>
    <v>en-GB</v>
    <v>Map</v>
  </rv>
  <rv s="0">
    <v>536870912</v>
    <v>City of Salford</v>
    <v>0d97218d-4223-6a9d-b74c-6f674d3df8ad</v>
    <v>en-GB</v>
    <v>Map</v>
  </rv>
  <rv s="0">
    <v>536870912</v>
    <v>Shetland</v>
    <v>69917bcc-72c4-054c-7b8b-59e2e6e6d054</v>
    <v>en-GB</v>
    <v>Map</v>
  </rv>
  <rv s="0">
    <v>536870912</v>
    <v>London Borough of Ealing</v>
    <v>77aca5f9-73b2-ac32-7da9-829325532b67</v>
    <v>en-GB</v>
    <v>Map</v>
  </rv>
  <rv s="0">
    <v>536870912</v>
    <v>Kirklees</v>
    <v>7fdc5fe4-3ddc-2d3f-0ba1-f1c30887c0c4</v>
    <v>en-GB</v>
    <v>Map</v>
  </rv>
  <rv s="0">
    <v>536870912</v>
    <v>London Borough of Hackney</v>
    <v>76c7413e-fd75-9503-c844-f948f920bf50</v>
    <v>en-GB</v>
    <v>Map</v>
  </rv>
  <rv s="0">
    <v>536870912</v>
    <v>Royal Borough of Kensington and Chelsea</v>
    <v>c8bf96b0-bbe9-7147-b91d-e4f05eeeaa4c</v>
    <v>en-GB</v>
    <v>Map</v>
  </rv>
  <rv s="0">
    <v>536870912</v>
    <v>Sandwell</v>
    <v>7578a257-fbbb-a33c-1ae8-09f08c610682</v>
    <v>en-GB</v>
    <v>Map</v>
  </rv>
  <rv s="0">
    <v>536870912</v>
    <v>Caerphilly County Borough</v>
    <v>6d897151-929a-c376-fe6c-d2ecbf6d0096</v>
    <v>en-GB</v>
    <v>Map</v>
  </rv>
  <rv s="0">
    <v>536870912</v>
    <v>City of Bradford</v>
    <v>2fb792af-f38f-dc28-e920-682ea0f4dd1e</v>
    <v>en-GB</v>
    <v>Map</v>
  </rv>
  <rv s="0">
    <v>536870912</v>
    <v>Royal Borough of Kingston upon Thames</v>
    <v>a7e7bf4f-aaf6-b38c-c6f1-3cece81a7c73</v>
    <v>en-GB</v>
    <v>Map</v>
  </rv>
  <rv s="0">
    <v>536870912</v>
    <v>Calderdale</v>
    <v>5924493e-e100-57de-1e2c-616b7f16fb75</v>
    <v>en-GB</v>
    <v>Map</v>
  </rv>
  <rv s="0">
    <v>536870912</v>
    <v>London Borough of Barking and Dagenham</v>
    <v>2c34f629-9085-faea-d501-72c74db2e99e</v>
    <v>en-GB</v>
    <v>Map</v>
  </rv>
  <rv s="0">
    <v>536870912</v>
    <v>London Borough of Newham</v>
    <v>6f66bcdb-5f1f-dc38-5bcd-6cf54619476b</v>
    <v>en-GB</v>
    <v>Map</v>
  </rv>
  <rv s="0">
    <v>536870912</v>
    <v>London Borough of Croydon</v>
    <v>a9d4124c-1c82-3830-538a-6e730fd78ca2</v>
    <v>en-GB</v>
    <v>Map</v>
  </rv>
  <rv s="0">
    <v>536870912</v>
    <v>London Borough of Hammersmith and Fulham</v>
    <v>51eedf66-5a54-e2da-0786-904cd2ae5e01</v>
    <v>en-GB</v>
    <v>Map</v>
  </rv>
  <rv s="0">
    <v>536870912</v>
    <v>London Borough of Barnet</v>
    <v>1415c296-3271-e593-e550-6baa54d0be91</v>
    <v>en-GB</v>
    <v>Map</v>
  </rv>
  <rv s="0">
    <v>536870912</v>
    <v>Brighton and Hove</v>
    <v>297cae4c-741d-4091-0d17-7a0cb4dfc072</v>
    <v>en-GB</v>
    <v>Map</v>
  </rv>
  <rv s="0">
    <v>536870912</v>
    <v>London Borough of Wandsworth</v>
    <v>53aa5bbb-0a68-ec05-93a9-8fa5ae4c0035</v>
    <v>en-GB</v>
    <v>Map</v>
  </rv>
  <rv s="0">
    <v>536870912</v>
    <v>London Borough of Enfield</v>
    <v>7c4de49e-3914-6146-453f-83960bc60157</v>
    <v>en-GB</v>
    <v>Map</v>
  </rv>
  <rv s="0">
    <v>536870912</v>
    <v>London Borough of Brent</v>
    <v>87fcc92f-bb25-a5db-2917-0297b7cc7006</v>
    <v>en-GB</v>
    <v>Map</v>
  </rv>
  <rv s="0">
    <v>536870912</v>
    <v>London Borough of Redbridge</v>
    <v>25ce92d8-1ab5-04ff-f1eb-644dc5a2b326</v>
    <v>en-GB</v>
    <v>Map</v>
  </rv>
  <rv s="0">
    <v>536870912</v>
    <v>London Borough of Lambeth</v>
    <v>601c1f89-26d4-d4e8-5de2-23643ae45707</v>
    <v>en-GB</v>
    <v>Map</v>
  </rv>
  <rv s="0">
    <v>536870912</v>
    <v>London Borough of Hillingdon</v>
    <v>adce1ab7-1b39-eea4-bbdd-78e6be2aaa2e</v>
    <v>en-GB</v>
    <v>Map</v>
  </rv>
  <rv s="0">
    <v>536870912</v>
    <v>London Borough of Islington</v>
    <v>fffc642f-7ca5-55b3-c338-3cba1b932d55</v>
    <v>en-GB</v>
    <v>Map</v>
  </rv>
  <rv s="0">
    <v>536870912</v>
    <v>London Borough of Tower Hamlets</v>
    <v>b55b7e9b-cc89-eb16-0ee2-ef35b73001a0</v>
    <v>en-GB</v>
    <v>Map</v>
  </rv>
  <rv s="0">
    <v>536870912</v>
    <v>London Borough of Hounslow</v>
    <v>a393f5fb-5fb3-19ff-52cf-267a06915d2f</v>
    <v>en-GB</v>
    <v>Map</v>
  </rv>
  <rv s="0">
    <v>536870912</v>
    <v>London Borough of Merton</v>
    <v>8e4ee7a7-2b94-344c-b740-c768658bb561</v>
    <v>en-GB</v>
    <v>Map</v>
  </rv>
  <rv s="0">
    <v>536870912</v>
    <v>London Borough of Southwark</v>
    <v>6ff0cd7b-6e7e-3ceb-7dad-6e0d2c1da0c3</v>
    <v>en-GB</v>
    <v>Map</v>
  </rv>
  <rv s="0">
    <v>536870912</v>
    <v>London Borough of Harrow</v>
    <v>0365592b-9270-e980-6139-aa2a4615cdb3</v>
    <v>en-GB</v>
    <v>Map</v>
  </rv>
  <rv s="0">
    <v>536870912</v>
    <v>London Borough of Waltham Forest</v>
    <v>7da02390-10d4-e36c-314f-ea514faa62e6</v>
    <v>en-GB</v>
    <v>Map</v>
  </rv>
  <rv s="0">
    <v>536870912</v>
    <v>London Borough of Havering</v>
    <v>b14e42eb-0997-fe1c-4049-b8f437a869de</v>
    <v>en-GB</v>
    <v>Map</v>
  </rv>
  <rv s="0">
    <v>536870912</v>
    <v>Denbighshire</v>
    <v>d9b0986c-3824-a9c1-8788-f8c20d153ff5</v>
    <v>en-GB</v>
    <v>Map</v>
  </rv>
  <rv s="0">
    <v>536870912</v>
    <v>London Borough of Haringey</v>
    <v>942466ed-2570-73ac-4497-51fccd9667ac</v>
    <v>en-GB</v>
    <v>Map</v>
  </rv>
  <rv s="0">
    <v>536870912</v>
    <v>London Borough of Lewisham</v>
    <v>105eeb6e-338a-1994-b9e3-fa5b63eb79fd</v>
    <v>en-GB</v>
    <v>Map</v>
  </rv>
  <rv s="0">
    <v>536870912</v>
    <v>Monmouthshire</v>
    <v>81bc2422-be5c-4cd9-8614-3b9b226c7154</v>
    <v>en-GB</v>
    <v>Map</v>
  </rv>
  <rv s="0">
    <v>536870912</v>
    <v>London Borough of Bromley</v>
    <v>5fbe984e-fdf2-c1a4-c9e0-c9ae9a1b1bfa</v>
    <v>en-GB</v>
    <v>Map</v>
  </rv>
  <rv s="0">
    <v>536870912</v>
    <v>Torbay</v>
    <v>20f58686-8f00-84da-c4d0-61544ec1c0b3</v>
    <v>en-GB</v>
    <v>Map</v>
  </rv>
  <rv s="0">
    <v>536870912</v>
    <v>City of Wakefield</v>
    <v>fda1d0a0-3c3d-b6d2-4e49-217176b79940</v>
    <v>en-GB</v>
    <v>Map</v>
  </rv>
  <rv s="0">
    <v>536870912</v>
    <v>London Borough of Bexley</v>
    <v>37fc0a51-9932-09b4-2e6d-28e52a5abc35</v>
    <v>en-GB</v>
    <v>Map</v>
  </rv>
  <rv s="0">
    <v>536870912</v>
    <v>Borough of Halton</v>
    <v>aba165c7-6f69-a541-bd58-9952c853e295</v>
    <v>en-GB</v>
    <v>Map</v>
  </rv>
  <rv s="0">
    <v>536870912</v>
    <v>North Somerset</v>
    <v>e3678f85-61b8-0810-8c53-e58bdb733dec</v>
    <v>en-GB</v>
    <v>Map</v>
  </rv>
  <rv s="0">
    <v>536870912</v>
    <v>Tameside</v>
    <v>4d704dba-d053-5372-9d1b-631f69f25246</v>
    <v>en-GB</v>
    <v>Map</v>
  </rv>
  <rv s="0">
    <v>536870912</v>
    <v>North Tyneside</v>
    <v>36ca8e86-236d-306d-dfc1-621780c43474</v>
    <v>en-GB</v>
    <v>Map</v>
  </rv>
  <rv s="0">
    <v>536870912</v>
    <v>London Borough of Sutton</v>
    <v>c1460554-820a-05a1-aac2-342042bac143</v>
    <v>en-GB</v>
    <v>Map</v>
  </rv>
  <rv s="0">
    <v>536870912</v>
    <v>Medway</v>
    <v>3ade3b17-52c4-4392-59ad-874fde4b7de5</v>
    <v>en-GB</v>
    <v>Map</v>
  </rv>
  <rv s="0">
    <v>536870912</v>
    <v>Bath and North East Somerset</v>
    <v>1ea8797d-5e0d-8b8d-d63e-c6cbbd49f9d2</v>
    <v>en-GB</v>
    <v>Map</v>
  </rv>
  <rv s="0">
    <v>536870912</v>
    <v>Metropolitan Borough of Stockport</v>
    <v>a0ddc244-2a33-2738-d6e7-20cabc5c8b14</v>
    <v>en-GB</v>
    <v>Map</v>
  </rv>
  <rv s="0">
    <v>536870912</v>
    <v>North East Lincolnshire</v>
    <v>87656709-108c-e3ba-f3f5-aac83525778e</v>
    <v>en-GB</v>
    <v>Map</v>
  </rv>
  <rv s="3">
    <v>2</v>
  </rv>
  <rv s="1">
    <fb>0.255052921600669</fb>
    <v>28</v>
  </rv>
  <rv s="3">
    <v>3</v>
  </rv>
  <rv s="1">
    <fb>0.30599999999999999</fb>
    <v>28</v>
  </rv>
  <rv s="1">
    <fb>3.8510000705719E-2</fb>
    <v>37</v>
  </rv>
  <rv s="1">
    <fb>55908316</fb>
    <v>29</v>
  </rv>
  <rv s="5">
    <v>#VALUE!</v>
    <v>en-GB</v>
    <v>b1a5155a-6bb2-4646-8f7c-3e6b3a53c831</v>
    <v>536870912</v>
    <v>1</v>
    <v>20</v>
    <v>21</v>
    <v>United Kingdom</v>
    <v>24</v>
    <v>25</v>
    <v>Map</v>
    <v>26</v>
    <v>27</v>
    <v>GB</v>
    <v>1</v>
    <v>2</v>
    <v>3</v>
    <v>4</v>
    <v>5</v>
    <v>6</v>
    <v>7</v>
    <v>8</v>
    <v>9</v>
    <v>GBP</v>
    <v>The United Kingdom of Great Britain and Northern Ireland, commonly known as the United Kingdom or Britain, is a sovereign country in Europe, off the north-western coast of the continental mainland. It comprises England, Wales, Scotland, and Northern Ireland. The United Kingdom includes the island of Great Britain, the north-eastern part of the island of Ireland, and many smaller islands within the British Isles. Northern Ireland shares a land border with the Republic of Ireland; otherwise, the United Kingdom is surrounded by the Atlantic Ocean, the North Sea, the English Channel, the Celtic Sea and the Irish Sea. The total area of the United Kingdom is 93,628 square miles, with an estimated 2020 population of more than 67 million people.</v>
    <v>10</v>
    <v>11</v>
    <v>12</v>
    <v>13</v>
    <v>14</v>
    <v>15</v>
    <v>16</v>
    <v>17</v>
    <v>18</v>
    <v>19</v>
    <v>6</v>
    <v>24</v>
    <v>25</v>
    <v>26</v>
    <v>27</v>
    <v>28</v>
    <v>29</v>
    <v>United Kingdom</v>
    <v>God Save the Queen</v>
    <v>30</v>
    <v>United Kingdom of Great Britain and Northern Ireland</v>
    <v>31</v>
    <v>32</v>
    <v>33</v>
    <v>34</v>
    <v>35</v>
    <v>36</v>
    <v>37</v>
    <v>38</v>
    <v>39</v>
    <v>40</v>
    <v>41</v>
    <v>189</v>
    <v>190</v>
    <v>191</v>
    <v>192</v>
    <v>193</v>
    <v>United Kingdom</v>
    <v>194</v>
    <v>mdp/vdpid/242</v>
  </rv>
  <rv s="0">
    <v>536870912</v>
    <v>United States</v>
    <v>5232ed96-85b1-2edb-12c6-63e6c597a1de</v>
    <v>en-GB</v>
    <v>Map</v>
  </rv>
  <rv s="1">
    <fb>0.44369067999501505</fb>
    <v>28</v>
  </rv>
  <rv s="1">
    <fb>9833517</fb>
    <v>29</v>
  </rv>
  <rv s="1">
    <fb>1359000</fb>
    <v>29</v>
  </rv>
  <rv s="1">
    <fb>11.6</fb>
    <v>30</v>
  </rv>
  <rv s="1">
    <fb>1</fb>
    <v>31</v>
  </rv>
  <rv s="0">
    <v>536870912</v>
    <v>Washington, D.C.</v>
    <v>216726d1-8987-06d3-5eff-823da05c3d3c</v>
    <v>en-GB</v>
    <v>Map</v>
  </rv>
  <rv s="1">
    <fb>5006302.0769999996</fb>
    <v>29</v>
  </rv>
  <rv s="1">
    <fb>117.244195476228</fb>
    <v>32</v>
  </rv>
  <rv s="1">
    <fb>7.4999999999999997E-2</fb>
    <v>28</v>
  </rv>
  <rv s="1">
    <fb>12993.961824772699</fb>
    <v>29</v>
  </rv>
  <rv s="1">
    <fb>1.7295</fb>
    <v>30</v>
  </rv>
  <rv s="1">
    <fb>0.339297856663409</fb>
    <v>28</v>
  </rv>
  <rv s="1">
    <fb>82.427828245269197</fb>
    <v>33</v>
  </rv>
  <rv s="1">
    <fb>0.71</fb>
    <v>34</v>
  </rv>
  <rv s="1">
    <fb>21427700000000</fb>
    <v>35</v>
  </rv>
  <rv s="1">
    <fb>1.0182144</fb>
    <v>28</v>
  </rv>
  <rv s="1">
    <fb>0.88167390000000001</fb>
    <v>28</v>
  </rv>
  <rv s="2">
    <v>1</v>
    <v>26</v>
    <v>49</v>
    <v>6</v>
    <v>0</v>
    <v>Image of United States</v>
  </rv>
  <rv s="1">
    <fb>5.6</fb>
    <v>33</v>
  </rv>
  <rv s="0">
    <v>536870912</v>
    <v>New York</v>
    <v>60d5dc2b-c915-460b-b722-c9e3485499ca</v>
    <v>en-GB</v>
    <v>Map</v>
  </rv>
  <rv s="0">
    <v>805306368</v>
    <v>Joe Biden (President)</v>
    <v>cad484f9-be75-7a78-12dd-16233f823cd7</v>
    <v>en-GB</v>
    <v>Generic</v>
  </rv>
  <rv s="0">
    <v>805306368</v>
    <v>Kamala Harris (Vice President)</v>
    <v>ef5cf66f-32b7-7271-286a-8e8313eda5c5</v>
    <v>en-GB</v>
    <v>Generic</v>
  </rv>
  <rv s="3">
    <v>4</v>
  </rv>
  <rv s="4">
    <v>https://www.bing.com/search?q=united+states&amp;form=skydnc</v>
    <v>Learn more on Bing</v>
  </rv>
  <rv s="1">
    <fb>78.539024390243895</fb>
    <v>33</v>
  </rv>
  <rv s="1">
    <fb>30436313050000</fb>
    <v>35</v>
  </rv>
  <rv s="1">
    <fb>19</fb>
    <v>33</v>
  </rv>
  <rv s="1">
    <fb>7.25</fb>
    <v>34</v>
  </rv>
  <rv s="3">
    <v>5</v>
  </rv>
  <rv s="1">
    <fb>0.1108387988</fb>
    <v>28</v>
  </rv>
  <rv s="1">
    <fb>2.6120000000000001</fb>
    <v>30</v>
  </rv>
  <rv s="1">
    <fb>328239523</fb>
    <v>29</v>
  </rv>
  <rv s="1">
    <fb>0.22600000000000001</fb>
    <v>28</v>
  </rv>
  <rv s="1">
    <fb>0.30499999999999999</fb>
    <v>28</v>
  </rv>
  <rv s="1">
    <fb>0.46799999999999997</fb>
    <v>28</v>
  </rv>
  <rv s="1">
    <fb>1.7000000000000001E-2</fb>
    <v>28</v>
  </rv>
  <rv s="1">
    <fb>5.0999999999999997E-2</fb>
    <v>28</v>
  </rv>
  <rv s="1">
    <fb>0.10300000000000001</fb>
    <v>28</v>
  </rv>
  <rv s="1">
    <fb>0.153</fb>
    <v>28</v>
  </rv>
  <rv s="1">
    <fb>0.62048999786377002</fb>
    <v>28</v>
  </rv>
  <rv s="0">
    <v>536870912</v>
    <v>New York</v>
    <v>caeb7b9a-f5d7-4686-8fb5-cf7628296b13</v>
    <v>en-GB</v>
    <v>Map</v>
  </rv>
  <rv s="0">
    <v>536870912</v>
    <v>Washington</v>
    <v>e8a0d824-4c94-2f90-256a-a6adfa28f789</v>
    <v>en-GB</v>
    <v>Map</v>
  </rv>
  <rv s="0">
    <v>536870912</v>
    <v>California</v>
    <v>3009d91d-d582-4c34-85ba-772ba09e5be1</v>
    <v>en-GB</v>
    <v>Map</v>
  </rv>
  <rv s="0">
    <v>536870912</v>
    <v>Washington</v>
    <v>982ad551-fd5d-45df-bd70-bf704dd576e4</v>
    <v>en-GB</v>
    <v>Map</v>
  </rv>
  <rv s="0">
    <v>536870912</v>
    <v>New Jersey</v>
    <v>05277898-b62b-4878-8632-09d29756a2ff</v>
    <v>en-GB</v>
    <v>Map</v>
  </rv>
  <rv s="0">
    <v>536870912</v>
    <v>Minnesota</v>
    <v>77f97f6f-7e93-46e5-b486-6198effe8dea</v>
    <v>en-GB</v>
    <v>Map</v>
  </rv>
  <rv s="0">
    <v>536870912</v>
    <v>Massachusetts</v>
    <v>845219d5-3650-4199-b926-964ca27c863c</v>
    <v>en-GB</v>
    <v>Map</v>
  </rv>
  <rv s="0">
    <v>536870912</v>
    <v>Missouri</v>
    <v>6185f8cb-44e1-4da6-9bf0-b75286aeb591</v>
    <v>en-GB</v>
    <v>Map</v>
  </rv>
  <rv s="0">
    <v>536870912</v>
    <v>South Carolina</v>
    <v>810015e8-b10b-4232-9e2c-de87a67bd26e</v>
    <v>en-GB</v>
    <v>Map</v>
  </rv>
  <rv s="0">
    <v>536870912</v>
    <v>Nevada</v>
    <v>c2157d7e-617e-4517-80f8-1b08113afc14</v>
    <v>en-GB</v>
    <v>Map</v>
  </rv>
  <rv s="0">
    <v>536870912</v>
    <v>Texas</v>
    <v>00a23ccd-3344-461c-8b9f-c2bb55be5815</v>
    <v>en-GB</v>
    <v>Map</v>
  </rv>
  <rv s="0">
    <v>536870912</v>
    <v>Maryland</v>
    <v>4c472f4d-06a8-4d90-8bb8-da4d168c73fe</v>
    <v>en-GB</v>
    <v>Map</v>
  </rv>
  <rv s="0">
    <v>536870912</v>
    <v>North Carolina</v>
    <v>9e2bf053-dd80-4646-8f26-65075e7085c0</v>
    <v>en-GB</v>
    <v>Map</v>
  </rv>
  <rv s="0">
    <v>536870912</v>
    <v>West Virginia</v>
    <v>8a47255a-fae3-4faa-aa32-c6f384cb6c1d</v>
    <v>en-GB</v>
    <v>Map</v>
  </rv>
  <rv s="0">
    <v>536870912</v>
    <v>Ohio</v>
    <v>6f3df7da-1ef6-48e3-b2b3-b5b5fce3e846</v>
    <v>en-GB</v>
    <v>Map</v>
  </rv>
  <rv s="0">
    <v>536870912</v>
    <v>Virginia</v>
    <v>7eee9976-e8a7-472c-ada1-007208abd678</v>
    <v>en-GB</v>
    <v>Map</v>
  </rv>
  <rv s="0">
    <v>536870912</v>
    <v>Michigan</v>
    <v>162411c2-b757-495d-aa81-93942fae2f7e</v>
    <v>en-GB</v>
    <v>Map</v>
  </rv>
  <rv s="0">
    <v>536870912</v>
    <v>Pennsylvania</v>
    <v>6304580e-c803-4266-818a-971619176547</v>
    <v>en-GB</v>
    <v>Map</v>
  </rv>
  <rv s="0">
    <v>536870912</v>
    <v>Alaska</v>
    <v>31c4c7a1-54e7-4306-ac9b-f1b02e85bda5</v>
    <v>en-GB</v>
    <v>Map</v>
  </rv>
  <rv s="0">
    <v>536870912</v>
    <v>Iowa</v>
    <v>77850824-b07a-487a-af58-37f9949afc27</v>
    <v>en-GB</v>
    <v>Map</v>
  </rv>
  <rv s="0">
    <v>536870912</v>
    <v>Wyoming</v>
    <v>bff03ad6-2b7f-400b-a76e-eb9fc4a93961</v>
    <v>en-GB</v>
    <v>Map</v>
  </rv>
  <rv s="0">
    <v>536870912</v>
    <v>Hawaii</v>
    <v>b6f01eaf-aecf-44f6-b64d-1f6e982365c3</v>
    <v>en-GB</v>
    <v>Map</v>
  </rv>
  <rv s="0">
    <v>536870912</v>
    <v>Oregon</v>
    <v>cacd36fd-7c62-43e2-a632-64a2a1811933</v>
    <v>en-GB</v>
    <v>Map</v>
  </rv>
  <rv s="0">
    <v>536870912</v>
    <v>North Dakota</v>
    <v>77fbc744-3efe-4aa9-9e8e-f8034f06b941</v>
    <v>en-GB</v>
    <v>Map</v>
  </rv>
  <rv s="0">
    <v>536870912</v>
    <v>Oklahoma</v>
    <v>cbcf556f-952a-4665-bb95-0500b27f9976</v>
    <v>en-GB</v>
    <v>Map</v>
  </rv>
  <rv s="0">
    <v>536870912</v>
    <v>Montana</v>
    <v>447d6cd5-53f6-4c8f-bf6c-9ff228415c3b</v>
    <v>en-GB</v>
    <v>Map</v>
  </rv>
  <rv s="0">
    <v>536870912</v>
    <v>Kentucky</v>
    <v>108dfd18-4626-481a-8dfa-18f64e6eac84</v>
    <v>en-GB</v>
    <v>Map</v>
  </rv>
  <rv s="0">
    <v>536870912</v>
    <v>Illinois</v>
    <v>4131acb8-628a-4241-8920-ca79eab9dade</v>
    <v>en-GB</v>
    <v>Map</v>
  </rv>
  <rv s="0">
    <v>536870912</v>
    <v>Louisiana</v>
    <v>0ca1e87f-e2f6-43fb-8deb-d22bd09a9cae</v>
    <v>en-GB</v>
    <v>Map</v>
  </rv>
  <rv s="0">
    <v>536870912</v>
    <v>Connecticut</v>
    <v>b3ca6523-435e-4a3b-8f78-1ad900a52cf8</v>
    <v>en-GB</v>
    <v>Map</v>
  </rv>
  <rv s="0">
    <v>536870912</v>
    <v>Arizona</v>
    <v>bf973f46-5962-4997-a7ba-a05f1aa2a9f9</v>
    <v>en-GB</v>
    <v>Map</v>
  </rv>
  <rv s="0">
    <v>536870912</v>
    <v>Florida</v>
    <v>5fece3f4-e8e8-4159-843e-f725a930ad50</v>
    <v>en-GB</v>
    <v>Map</v>
  </rv>
  <rv s="0">
    <v>536870912</v>
    <v>Nebraska</v>
    <v>3e64ff5d-6b40-4dbe-91b1-0e554e892496</v>
    <v>en-GB</v>
    <v>Map</v>
  </rv>
  <rv s="0">
    <v>536870912</v>
    <v>Indiana</v>
    <v>109f7e5a-efbb-4953-b4b8-cb812ce1ff5d</v>
    <v>en-GB</v>
    <v>Map</v>
  </rv>
  <rv s="0">
    <v>536870912</v>
    <v>Wisconsin</v>
    <v>cb4d2853-06f4-4467-8e7c-4e31cbb35cb2</v>
    <v>en-GB</v>
    <v>Map</v>
  </rv>
  <rv s="0">
    <v>536870912</v>
    <v>Tennessee</v>
    <v>9bbc9c72-1bf1-4ef6-b66d-a6cdef70f4f3</v>
    <v>en-GB</v>
    <v>Map</v>
  </rv>
  <rv s="0">
    <v>536870912</v>
    <v>South Dakota</v>
    <v>9cee0b65-d357-479e-a066-31c634648f47</v>
    <v>en-GB</v>
    <v>Map</v>
  </rv>
  <rv s="0">
    <v>536870912</v>
    <v>New Mexico</v>
    <v>a16d3636-4349-41c7-a77e-89e34b26a8ad</v>
    <v>en-GB</v>
    <v>Map</v>
  </rv>
  <rv s="0">
    <v>536870912</v>
    <v>New Hampshire</v>
    <v>9ca71997-cc97-46eb-8911-fac32f80b0b1</v>
    <v>en-GB</v>
    <v>Map</v>
  </rv>
  <rv s="0">
    <v>536870912</v>
    <v>Kansas</v>
    <v>6e527b71-bd3e-4bc1-b1c0-59d288b4fd5e</v>
    <v>en-GB</v>
    <v>Map</v>
  </rv>
  <rv s="0">
    <v>536870912</v>
    <v>Maine</v>
    <v>d62dd683-9cf9-4db9-a497-d810d529592b</v>
    <v>en-GB</v>
    <v>Map</v>
  </rv>
  <rv s="0">
    <v>536870912</v>
    <v>Vermont</v>
    <v>221864cc-447e-4e78-847c-59e485d73bff</v>
    <v>en-GB</v>
    <v>Map</v>
  </rv>
  <rv s="0">
    <v>536870912</v>
    <v>Georgia</v>
    <v>84604bc7-2c47-4f8d-8ea5-b6ac8c018a20</v>
    <v>en-GB</v>
    <v>Map</v>
  </rv>
  <rv s="0">
    <v>536870912</v>
    <v>Mississippi</v>
    <v>6af619ca-217d-49c0-9a86-153fc7fbcd78</v>
    <v>en-GB</v>
    <v>Map</v>
  </rv>
  <rv s="0">
    <v>536870912</v>
    <v>Alabama</v>
    <v>376f8b06-52f6-4e72-a31d-311a3563e645</v>
    <v>en-GB</v>
    <v>Map</v>
  </rv>
  <rv s="0">
    <v>536870912</v>
    <v>Rhode Island</v>
    <v>65a08f52-b469-4f7c-8353-9b3c0b2a5752</v>
    <v>en-GB</v>
    <v>Map</v>
  </rv>
  <rv s="0">
    <v>536870912</v>
    <v>Idaho</v>
    <v>ecd30387-20fa-4523-9045-e2860154b5e9</v>
    <v>en-GB</v>
    <v>Map</v>
  </rv>
  <rv s="0">
    <v>536870912</v>
    <v>Utah</v>
    <v>c6705e44-d27f-4240-95a2-54e802e3b524</v>
    <v>en-GB</v>
    <v>Map</v>
  </rv>
  <rv s="0">
    <v>536870912</v>
    <v>Arkansas</v>
    <v>b939db72-08f2-4ea6-a16a-a53bf32e6612</v>
    <v>en-GB</v>
    <v>Map</v>
  </rv>
  <rv s="0">
    <v>536870912</v>
    <v>Colorado</v>
    <v>a070c5c2-b22d-41d8-b869-f20e583c4f80</v>
    <v>en-GB</v>
    <v>Map</v>
  </rv>
  <rv s="0">
    <v>536870912</v>
    <v>Delaware</v>
    <v>8ad617cc-3d7a-4b3c-a787-098de959ccc4</v>
    <v>en-GB</v>
    <v>Map</v>
  </rv>
  <rv s="0">
    <v>536870912</v>
    <v>Puerto Rico</v>
    <v>72752f4d-11d3-5470-b64e-b9e012b0520f</v>
    <v>en-GB</v>
    <v>Map</v>
  </rv>
  <rv s="0">
    <v>536870912</v>
    <v>American Samoa</v>
    <v>12d04d63-b9b5-855b-0821-b32474a729a4</v>
    <v>en-GB</v>
    <v>Map</v>
  </rv>
  <rv s="0">
    <v>536870912</v>
    <v>United States Virgin Islands</v>
    <v>38bd827b-bc00-140e-85be-46a96078429c</v>
    <v>en-GB</v>
    <v>Map</v>
  </rv>
  <rv s="0">
    <v>536870912</v>
    <v>Northern Mariana Islands</v>
    <v>f4475436-adda-9ff0-b5fe-6c3dff0e26be</v>
    <v>en-GB</v>
    <v>Map</v>
  </rv>
  <rv s="0">
    <v>536870912</v>
    <v>Guam</v>
    <v>f842c067-b461-3084-6a3b-6c6c7431fc9a</v>
    <v>en-GB</v>
    <v>Map</v>
  </rv>
  <rv s="0">
    <v>536870912</v>
    <v>United States Minor Outlying Islands</v>
    <v>0a148d8f-0026-1089-40fb-cf776177ba31</v>
    <v>en-GB</v>
    <v>Map</v>
  </rv>
  <rv s="3">
    <v>6</v>
  </rv>
  <rv s="1">
    <fb>9.5866513904898809E-2</fb>
    <v>28</v>
  </rv>
  <rv s="3">
    <v>7</v>
  </rv>
  <rv s="1">
    <fb>0.36599999999999999</fb>
    <v>28</v>
  </rv>
  <rv s="1">
    <fb>0.14699999999999999</fb>
    <v>37</v>
  </rv>
  <rv s="1">
    <fb>270663028</fb>
    <v>29</v>
  </rv>
  <rv s="5">
    <v>#VALUE!</v>
    <v>en-GB</v>
    <v>5232ed96-85b1-2edb-12c6-63e6c597a1de</v>
    <v>536870912</v>
    <v>1</v>
    <v>47</v>
    <v>21</v>
    <v>United States</v>
    <v>24</v>
    <v>25</v>
    <v>Map</v>
    <v>26</v>
    <v>48</v>
    <v>US</v>
    <v>197</v>
    <v>198</v>
    <v>199</v>
    <v>200</v>
    <v>201</v>
    <v>202</v>
    <v>203</v>
    <v>204</v>
    <v>205</v>
    <v>USD</v>
    <v>The United States of America, commonly known as the United States or America, is a transcontinental country primarily located in North America. It consists of 50 states, a federal district, five major unincorporated territories, and nine minor outlying islands. It is the third-largest country by both land and total area. The United States shares land borders with Canada to the north and with Mexico to the south as well as maritime borders with the Bahamas, Cuba, and Russia, among others. With more than 331 million people, it is the third most populous country in the world. The national capital is Washington, D.C., and the most populous city and financial center is New York City.</v>
    <v>206</v>
    <v>207</v>
    <v>208</v>
    <v>209</v>
    <v>210</v>
    <v>211</v>
    <v>212</v>
    <v>213</v>
    <v>214</v>
    <v>215</v>
    <v>216</v>
    <v>219</v>
    <v>220</v>
    <v>221</v>
    <v>222</v>
    <v>223</v>
    <v>224</v>
    <v>United States</v>
    <v>The Star-Spangled Banner</v>
    <v>225</v>
    <v>United States of America</v>
    <v>226</v>
    <v>227</v>
    <v>228</v>
    <v>229</v>
    <v>230</v>
    <v>231</v>
    <v>232</v>
    <v>233</v>
    <v>234</v>
    <v>235</v>
    <v>236</v>
    <v>294</v>
    <v>295</v>
    <v>296</v>
    <v>297</v>
    <v>298</v>
    <v>United States</v>
    <v>299</v>
    <v>mdp/vdpid/244</v>
  </rv>
  <rv s="0">
    <v>536870912</v>
    <v>United Arab Emirates</v>
    <v>254a2621-4625-0f85-0b9d-13e4e75e5c9b</v>
    <v>en-GB</v>
    <v>Map</v>
  </rv>
  <rv s="1">
    <fb>5.4745140494645003E-2</fb>
    <v>28</v>
  </rv>
  <rv s="1">
    <fb>83600</fb>
    <v>29</v>
  </rv>
  <rv s="1">
    <fb>63000</fb>
    <v>29</v>
  </rv>
  <rv s="1">
    <fb>10.331</fb>
    <v>30</v>
  </rv>
  <rv s="1">
    <fb>971</fb>
    <v>31</v>
  </rv>
  <rv s="0">
    <v>536870912</v>
    <v>Abu Dhabi</v>
    <v>5c13f73c-6c26-b05a-8294-4e5d670b582c</v>
    <v>en-GB</v>
    <v>Map</v>
  </rv>
  <rv s="1">
    <fb>206323.755</fb>
    <v>29</v>
  </rv>
  <rv s="1">
    <fb>114.52466053234301</fb>
    <v>32</v>
  </rv>
  <rv s="1">
    <fb>-1.9310811478217102E-2</fb>
    <v>28</v>
  </rv>
  <rv s="1">
    <fb>11088.3502863794</fb>
    <v>29</v>
  </rv>
  <rv s="1">
    <fb>1.413</fb>
    <v>30</v>
  </rv>
  <rv s="1">
    <fb>4.5573078521840199E-2</fb>
    <v>28</v>
  </rv>
  <rv s="1">
    <fb>86.1283490244126</fb>
    <v>33</v>
  </rv>
  <rv s="1">
    <fb>0.49</fb>
    <v>34</v>
  </rv>
  <rv s="1">
    <fb>421142267937.65002</fb>
    <v>35</v>
  </rv>
  <rv s="1">
    <fb>1.0839706</fb>
    <v>28</v>
  </rv>
  <rv s="1">
    <fb>0.36847080230712898</fb>
    <v>28</v>
  </rv>
  <rv s="1">
    <fb>6.5</fb>
    <v>33</v>
  </rv>
  <rv s="0">
    <v>536870912</v>
    <v>Dubai</v>
    <v>be495e21-8e36-a64d-d87a-350ba05996eb</v>
    <v>en-GB</v>
    <v>Map</v>
  </rv>
  <rv s="0">
    <v>805306368</v>
    <v>Sultan bin Mohamed Al-Qasimi (Emir)</v>
    <v>2d5bad65-3325-fabf-a164-a16581d7536d</v>
    <v>en-GB</v>
    <v>Generic</v>
  </rv>
  <rv s="0">
    <v>805306368</v>
    <v>Mohammed bin Zayed Al Nahyan (President)</v>
    <v>f9a564f5-d322-fa19-3bc8-73e961373e10</v>
    <v>en-GB</v>
    <v>Generic</v>
  </rv>
  <rv s="3">
    <v>8</v>
  </rv>
  <rv s="4">
    <v>https://www.bing.com/search?q=united+arab+emirates&amp;form=skydnc</v>
    <v>Learn more on Bing</v>
  </rv>
  <rv s="1">
    <fb>77.813999999999993</fb>
    <v>33</v>
  </rv>
  <rv s="1">
    <fb>247209143274.88101</fb>
    <v>35</v>
  </rv>
  <rv s="1">
    <fb>3</fb>
    <v>33</v>
  </rv>
  <rv s="3">
    <v>9</v>
  </rv>
  <rv s="1">
    <fb>0.1778964985</fb>
    <v>28</v>
  </rv>
  <rv s="1">
    <fb>2.5278</fb>
    <v>30</v>
  </rv>
  <rv s="1">
    <fb>9770529</fb>
    <v>29</v>
  </rv>
  <rv s="1">
    <fb>0.255</fb>
    <v>28</v>
  </rv>
  <rv s="1">
    <fb>0.214</fb>
    <v>28</v>
  </rv>
  <rv s="1">
    <fb>0.38200000000000001</fb>
    <v>28</v>
  </rv>
  <rv s="1">
    <fb>2.3E-2</fb>
    <v>28</v>
  </rv>
  <rv s="1">
    <fb>6.2E-2</fb>
    <v>28</v>
  </rv>
  <rv s="1">
    <fb>0.12</fb>
    <v>28</v>
  </rv>
  <rv s="1">
    <fb>0.18</fb>
    <v>28</v>
  </rv>
  <rv s="1">
    <fb>0.82094001770019498</fb>
    <v>28</v>
  </rv>
  <rv s="0">
    <v>536870912</v>
    <v>Abu Dhabi</v>
    <v>64d30bb6-7457-2a4b-5a2a-ef4f432d2eb6</v>
    <v>en-GB</v>
    <v>Map</v>
  </rv>
  <rv s="0">
    <v>536870912</v>
    <v>Sharjah</v>
    <v>d4a83efb-738c-4204-0d9b-311bba6e7d55</v>
    <v>en-GB</v>
    <v>Map</v>
  </rv>
  <rv s="0">
    <v>536870912</v>
    <v>Ajman</v>
    <v>05dd5301-51f7-b056-d805-4ea29e2fe760</v>
    <v>en-GB</v>
    <v>Map</v>
  </rv>
  <rv s="3">
    <v>10</v>
  </rv>
  <rv s="1">
    <fb>5.9310281329913201E-4</fb>
    <v>28</v>
  </rv>
  <rv s="3">
    <v>11</v>
  </rv>
  <rv s="1">
    <fb>0.159</fb>
    <v>28</v>
  </rv>
  <rv s="1">
    <fb>2.3480000495910602E-2</fb>
    <v>37</v>
  </rv>
  <rv s="1">
    <fb>8479744</fb>
    <v>29</v>
  </rv>
  <rv s="6">
    <v>#VALUE!</v>
    <v>en-GB</v>
    <v>254a2621-4625-0f85-0b9d-13e4e75e5c9b</v>
    <v>536870912</v>
    <v>1</v>
    <v>58</v>
    <v>59</v>
    <v>United Arab Emirates</v>
    <v>24</v>
    <v>60</v>
    <v>Map</v>
    <v>26</v>
    <v>61</v>
    <v>AE</v>
    <v>302</v>
    <v>303</v>
    <v>304</v>
    <v>305</v>
    <v>306</v>
    <v>307</v>
    <v>308</v>
    <v>309</v>
    <v>310</v>
    <v>AED</v>
    <v>The United Arab Emirates, or simply the Emirates, is a country in Western Asia. It is located at the eastern end of the Arabian Peninsula and shares borders with Oman and Saudi Arabia, while having maritime borders in the Persian Gulf with Qatar and Iran. Abu Dhabi is the nation's capital, while Dubai, the most populous city, is an international hub.</v>
    <v>311</v>
    <v>312</v>
    <v>313</v>
    <v>314</v>
    <v>315</v>
    <v>316</v>
    <v>317</v>
    <v>318</v>
    <v>319</v>
    <v>320</v>
    <v>323</v>
    <v>324</v>
    <v>325</v>
    <v>326</v>
    <v>327</v>
    <v>United Arab Emirates</v>
    <v>Ishy Bilady</v>
    <v>328</v>
    <v>United Arab Emirates</v>
    <v>329</v>
    <v>330</v>
    <v>331</v>
    <v>332</v>
    <v>333</v>
    <v>334</v>
    <v>335</v>
    <v>336</v>
    <v>337</v>
    <v>338</v>
    <v>339</v>
    <v>343</v>
    <v>344</v>
    <v>345</v>
    <v>346</v>
    <v>347</v>
    <v>United Arab Emirates</v>
    <v>348</v>
    <v>mdp/vdpid/224</v>
  </rv>
  <rv s="0">
    <v>536870912</v>
    <v>Japan</v>
    <v>130d0438-fafb-cd2d-1a9e-1dd9c5aa87a9</v>
    <v>en-GB</v>
    <v>Map</v>
  </rv>
  <rv s="1">
    <fb>0.122640991880623</fb>
    <v>28</v>
  </rv>
  <rv s="1">
    <fb>377944</fb>
    <v>29</v>
  </rv>
  <rv s="1">
    <fb>261000</fb>
    <v>29</v>
  </rv>
  <rv s="1">
    <fb>7.4</fb>
    <v>30</v>
  </rv>
  <rv s="1">
    <fb>81</fb>
    <v>31</v>
  </rv>
  <rv s="0">
    <v>536870912</v>
    <v>Tokyo</v>
    <v>cb44a92f-6c6f-99c4-2ae3-51601fdc919a</v>
    <v>en-GB</v>
    <v>Map</v>
  </rv>
  <rv s="1">
    <fb>1135886.253</fb>
    <v>29</v>
  </rv>
  <rv s="1">
    <fb>105.482172148839</fb>
    <v>32</v>
  </rv>
  <rv s="1">
    <fb>4.7697368421052103E-3</fb>
    <v>28</v>
  </rv>
  <rv s="1">
    <fb>7819.7146359093604</fb>
    <v>29</v>
  </rv>
  <rv s="1">
    <fb>1.42</fb>
    <v>30</v>
  </rv>
  <rv s="1">
    <fb>0.68456222269653788</fb>
    <v>28</v>
  </rv>
  <rv s="1">
    <fb>93.026455107462894</fb>
    <v>33</v>
  </rv>
  <rv s="1">
    <fb>1.06</fb>
    <v>34</v>
  </rv>
  <rv s="1">
    <fb>5081769542379.7695</fb>
    <v>35</v>
  </rv>
  <rv s="1">
    <fb>0.98799942016601605</fb>
    <v>28</v>
  </rv>
  <rv s="1">
    <fb>0.63237579345703099</fb>
    <v>28</v>
  </rv>
  <rv s="1">
    <fb>1.8</fb>
    <v>33</v>
  </rv>
  <rv s="0">
    <v>805306368</v>
    <v>Fumio Kishida (Prime Minister)</v>
    <v>4c39adbe-f9a5-4343-12a6-6f72b644c5f9</v>
    <v>en-GB</v>
    <v>Generic</v>
  </rv>
  <rv s="0">
    <v>805306368</v>
    <v>Koichi Yamamoto (Minister)</v>
    <v>6667db09-a536-1292-29e3-6ad1ed7a71bc</v>
    <v>en-GB</v>
    <v>Generic</v>
  </rv>
  <rv s="3">
    <v>12</v>
  </rv>
  <rv s="4">
    <v>https://www.bing.com/search?q=japan&amp;form=skydnc</v>
    <v>Learn more on Bing</v>
  </rv>
  <rv s="1">
    <fb>84.210975609756105</fb>
    <v>33</v>
  </rv>
  <rv s="1">
    <fb>6191073290000</fb>
    <v>35</v>
  </rv>
  <rv s="1">
    <fb>5</fb>
    <v>33</v>
  </rv>
  <rv s="1">
    <fb>6.77</fb>
    <v>34</v>
  </rv>
  <rv s="1">
    <fb>0.13097521000000001</fb>
    <v>28</v>
  </rv>
  <rv s="1">
    <fb>2.4115000000000002</fb>
    <v>30</v>
  </rv>
  <rv s="1">
    <fb>126226568</fb>
    <v>29</v>
  </rv>
  <rv s="1">
    <fb>0.217</fb>
    <v>28</v>
  </rv>
  <rv s="1">
    <fb>0.26400000000000001</fb>
    <v>28</v>
  </rv>
  <rv s="1">
    <fb>0.41100000000000003</fb>
    <v>28</v>
  </rv>
  <rv s="1">
    <fb>2.8999999999999998E-2</fb>
    <v>28</v>
  </rv>
  <rv s="1">
    <fb>7.6999999999999999E-2</fb>
    <v>28</v>
  </rv>
  <rv s="1">
    <fb>0.128</fb>
    <v>28</v>
  </rv>
  <rv s="1">
    <fb>0.16600000000000001</fb>
    <v>28</v>
  </rv>
  <rv s="1">
    <fb>0.61726001739502001</fb>
    <v>28</v>
  </rv>
  <rv s="0">
    <v>536870912</v>
    <v>Kanagawa Prefecture</v>
    <v>d5976989-847c-bcca-3cb3-11bfacc55c5d</v>
    <v>en-GB</v>
    <v>Map</v>
  </rv>
  <rv s="0">
    <v>536870912</v>
    <v>Niigata Prefecture</v>
    <v>d88c2b16-14cc-3861-9ddc-31ebd94b17d9</v>
    <v>en-GB</v>
    <v>Map</v>
  </rv>
  <rv s="0">
    <v>536870912</v>
    <v>Miyagi Prefecture</v>
    <v>2df5e06d-7fb5-6da7-5d3b-29b4ff80395e</v>
    <v>en-GB</v>
    <v>Map</v>
  </rv>
  <rv s="0">
    <v>536870912</v>
    <v>Tochigi Prefecture</v>
    <v>faae3362-0727-4ec5-6d01-3048e7e1526c</v>
    <v>en-GB</v>
    <v>Map</v>
  </rv>
  <rv s="0">
    <v>536870912</v>
    <v>Shimane Prefecture</v>
    <v>580cd2e8-a550-7297-21b8-252fe27c1650</v>
    <v>en-GB</v>
    <v>Map</v>
  </rv>
  <rv s="0">
    <v>536870912</v>
    <v>Nara Prefecture</v>
    <v>99c4ba8c-9fb8-efe8-6368-0eb648372fb2</v>
    <v>en-GB</v>
    <v>Map</v>
  </rv>
  <rv s="0">
    <v>536870912</v>
    <v>Gunma Prefecture</v>
    <v>b64077a0-378d-c23f-b45c-2b3a03cba119</v>
    <v>en-GB</v>
    <v>Map</v>
  </rv>
  <rv s="0">
    <v>536870912</v>
    <v>Aomori Prefecture</v>
    <v>bdd4a43f-5a1f-1483-b74b-1c2e2d564a31</v>
    <v>en-GB</v>
    <v>Map</v>
  </rv>
  <rv s="0">
    <v>536870912</v>
    <v>Hokkaido</v>
    <v>6881270d-4678-fd1e-69e8-625b9f6cfad7</v>
    <v>en-GB</v>
    <v>Map</v>
  </rv>
  <rv s="0">
    <v>536870912</v>
    <v>Kyoto Prefecture</v>
    <v>699d1960-1267-7c97-6c62-e139537430a0</v>
    <v>en-GB</v>
    <v>Map</v>
  </rv>
  <rv s="0">
    <v>536870912</v>
    <v>Akita Prefecture</v>
    <v>23901f9e-0010-b10e-217f-76889688c150</v>
    <v>en-GB</v>
    <v>Map</v>
  </rv>
  <rv s="0">
    <v>536870912</v>
    <v>Nagano Prefecture</v>
    <v>7afcd7d0-3729-6e2f-d60f-ace5cc191bd0</v>
    <v>en-GB</v>
    <v>Map</v>
  </rv>
  <rv s="0">
    <v>536870912</v>
    <v>Iwate Prefecture</v>
    <v>02eea5a7-6ae7-8bf6-a17a-c242b4162121</v>
    <v>en-GB</v>
    <v>Map</v>
  </rv>
  <rv s="0">
    <v>536870912</v>
    <v>Shizuoka Prefecture</v>
    <v>ca8ec756-8a3c-20a2-7e11-d24e284b7258</v>
    <v>en-GB</v>
    <v>Map</v>
  </rv>
  <rv s="0">
    <v>536870912</v>
    <v>Kagawa Prefecture</v>
    <v>bdd9ba22-f775-2984-6115-5438af268070</v>
    <v>en-GB</v>
    <v>Map</v>
  </rv>
  <rv s="0">
    <v>536870912</v>
    <v>Aichi Prefecture</v>
    <v>404b15c4-d9ae-5896-6d50-b1481f5dd5cd</v>
    <v>en-GB</v>
    <v>Map</v>
  </rv>
  <rv s="0">
    <v>536870912</v>
    <v>Yamaguchi Prefecture</v>
    <v>8a70f93f-b3cb-6430-8962-9b62c21575f3</v>
    <v>en-GB</v>
    <v>Map</v>
  </rv>
  <rv s="0">
    <v>536870912</v>
    <v>Fukuoka Prefecture</v>
    <v>a58bcb0e-97b3-0ac9-f0c0-e119441e5cba</v>
    <v>en-GB</v>
    <v>Map</v>
  </rv>
  <rv s="0">
    <v>536870912</v>
    <v>Mie Prefecture</v>
    <v>36b5c190-9782-f717-071c-66ee3f0eab90</v>
    <v>en-GB</v>
    <v>Map</v>
  </rv>
  <rv s="0">
    <v>536870912</v>
    <v>Osaka Prefecture</v>
    <v>a583e9fe-2d16-b004-281e-4c6841471145</v>
    <v>en-GB</v>
    <v>Map</v>
  </rv>
  <rv s="0">
    <v>536870912</v>
    <v>Ōita Prefecture</v>
    <v>c81f03fa-05e5-d708-3db6-3b6d5ed92f67</v>
    <v>en-GB</v>
    <v>Map</v>
  </rv>
  <rv s="0">
    <v>536870912</v>
    <v>Okinawa Prefecture</v>
    <v>e26094bf-30f4-9d5e-ed21-f166be1cfad3</v>
    <v>en-GB</v>
    <v>Map</v>
  </rv>
  <rv s="0">
    <v>536870912</v>
    <v>Okayama Prefecture</v>
    <v>e9792cdf-f004-a2bf-db55-28eabec2a7c0</v>
    <v>en-GB</v>
    <v>Map</v>
  </rv>
  <rv s="0">
    <v>536870912</v>
    <v>Kumamoto Prefecture</v>
    <v>52bcf337-792b-3880-8875-847fe25699df</v>
    <v>en-GB</v>
    <v>Map</v>
  </rv>
  <rv s="0">
    <v>536870912</v>
    <v>Ibaraki Prefecture</v>
    <v>d16517c8-96b5-094f-f4ce-4aa391d6c7a2</v>
    <v>en-GB</v>
    <v>Map</v>
  </rv>
  <rv s="0">
    <v>536870912</v>
    <v>Saitama Prefecture</v>
    <v>03a81bc6-6fd0-fac9-0958-cd81fcf07a35</v>
    <v>en-GB</v>
    <v>Map</v>
  </rv>
  <rv s="0">
    <v>536870912</v>
    <v>Chiba Prefecture</v>
    <v>0d6c59a9-daa8-57c7-3846-568b398d3c41</v>
    <v>en-GB</v>
    <v>Map</v>
  </rv>
  <rv s="0">
    <v>536870912</v>
    <v>Gifu Prefecture</v>
    <v>2c82ed6b-33c4-4355-bd09-71939ba5ff4a</v>
    <v>en-GB</v>
    <v>Map</v>
  </rv>
  <rv s="0">
    <v>536870912</v>
    <v>Fukushima Prefecture</v>
    <v>73791ec1-3b90-e21b-3cc7-0e8444934877</v>
    <v>en-GB</v>
    <v>Map</v>
  </rv>
  <rv s="0">
    <v>536870912</v>
    <v>Yamanashi Prefecture</v>
    <v>3e9e0d88-33e9-a04d-7fd7-a1679da279b5</v>
    <v>en-GB</v>
    <v>Map</v>
  </rv>
  <rv s="0">
    <v>536870912</v>
    <v>Toyama Prefecture</v>
    <v>3fd9a341-4706-cc8a-3953-779219c2cc10</v>
    <v>en-GB</v>
    <v>Map</v>
  </rv>
  <rv s="0">
    <v>536870912</v>
    <v>Fukui Prefecture</v>
    <v>e859104b-0d73-b8bf-c4f4-56888a2281cd</v>
    <v>en-GB</v>
    <v>Map</v>
  </rv>
  <rv s="0">
    <v>536870912</v>
    <v>Hiroshima Prefecture</v>
    <v>75de6a1b-763c-40ed-8e98-60dc318775fc</v>
    <v>en-GB</v>
    <v>Map</v>
  </rv>
  <rv s="0">
    <v>536870912</v>
    <v>Saga Prefecture</v>
    <v>171c9320-6b1a-2ebc-2002-85b3d707f979</v>
    <v>en-GB</v>
    <v>Map</v>
  </rv>
  <rv s="0">
    <v>536870912</v>
    <v>Miyazaki Prefecture</v>
    <v>3bb91686-f345-53cf-6fb8-97d98890dc7d</v>
    <v>en-GB</v>
    <v>Map</v>
  </rv>
  <rv s="0">
    <v>536870912</v>
    <v>Yamagata Prefecture</v>
    <v>74d18529-a623-a2f9-9e38-40891e57c7d8</v>
    <v>en-GB</v>
    <v>Map</v>
  </rv>
  <rv s="0">
    <v>536870912</v>
    <v>Nagasaki Prefecture</v>
    <v>8caf62a2-006c-dde2-9c4d-e19d90ff2f0e</v>
    <v>en-GB</v>
    <v>Map</v>
  </rv>
  <rv s="0">
    <v>536870912</v>
    <v>Hyōgo Prefecture</v>
    <v>018712db-aec7-3894-1042-cbf5df14fac5</v>
    <v>en-GB</v>
    <v>Map</v>
  </rv>
  <rv s="0">
    <v>536870912</v>
    <v>Kōchi Prefecture</v>
    <v>3fcb8073-d695-79de-cd11-91dc78fb0481</v>
    <v>en-GB</v>
    <v>Map</v>
  </rv>
  <rv s="0">
    <v>536870912</v>
    <v>Ehime Prefecture</v>
    <v>0e0b1bbf-5926-d5dc-0e10-24f8c566ca8c</v>
    <v>en-GB</v>
    <v>Map</v>
  </rv>
  <rv s="0">
    <v>536870912</v>
    <v>Wakayama Prefecture</v>
    <v>fa064941-15ba-eb91-63a1-7e13f0aaa879</v>
    <v>en-GB</v>
    <v>Map</v>
  </rv>
  <rv s="0">
    <v>536870912</v>
    <v>Kagoshima Prefecture</v>
    <v>c3e1f2d9-0225-9e77-d77d-952bbf72ceb7</v>
    <v>en-GB</v>
    <v>Map</v>
  </rv>
  <rv s="0">
    <v>536870912</v>
    <v>Tottori Prefecture</v>
    <v>5bfbddb8-df0b-1d9c-3772-363d9be5878a</v>
    <v>en-GB</v>
    <v>Map</v>
  </rv>
  <rv s="0">
    <v>536870912</v>
    <v>Ishikawa Prefecture</v>
    <v>db2b14c2-e9db-32f7-5d44-025637689af0</v>
    <v>en-GB</v>
    <v>Map</v>
  </rv>
  <rv s="0">
    <v>536870912</v>
    <v>Tokushima Prefecture</v>
    <v>90ca77f2-2c01-cf7e-fb1e-58a68f9fc0bf</v>
    <v>en-GB</v>
    <v>Map</v>
  </rv>
  <rv s="0">
    <v>536870912</v>
    <v>Shiga Prefecture</v>
    <v>a778bb7c-b03b-d571-1839-962c4dea2bb2</v>
    <v>en-GB</v>
    <v>Map</v>
  </rv>
  <rv s="3">
    <v>13</v>
  </rv>
  <rv s="1">
    <fb>0.11905933830538</fb>
    <v>28</v>
  </rv>
  <rv s="3">
    <v>14</v>
  </rv>
  <rv s="1">
    <fb>0.46700000000000003</fb>
    <v>28</v>
  </rv>
  <rv s="1">
    <fb>2.2909998893737803E-2</fb>
    <v>37</v>
  </rv>
  <rv s="1">
    <fb>115782416</fb>
    <v>29</v>
  </rv>
  <rv s="7">
    <v>#VALUE!</v>
    <v>en-GB</v>
    <v>130d0438-fafb-cd2d-1a9e-1dd9c5aa87a9</v>
    <v>536870912</v>
    <v>1</v>
    <v>69</v>
    <v>70</v>
    <v>Japan</v>
    <v>24</v>
    <v>60</v>
    <v>Map</v>
    <v>26</v>
    <v>71</v>
    <v>JP</v>
    <v>351</v>
    <v>352</v>
    <v>353</v>
    <v>354</v>
    <v>355</v>
    <v>356</v>
    <v>357</v>
    <v>358</v>
    <v>359</v>
    <v>Japan is an island country in East Asia. It is situated in the northwest Pacific Ocean, and is bordered on the west by the Sea of Japan, while extending from the Sea of Okhotsk in the north toward the East China Sea, Philippine Sea, and Taiwan in the south. Japan is a part of the Ring of Fire, and spans an archipelago of 6852 islands covering 377,975 square kilometers; the five main islands are Hokkaido, Honshu, Shikoku, Kyushu, and Okinawa. Tokyo is the nation's capital and largest city, followed by Yokohama, Osaka, Nagoya, Sapporo, Fukuoka, Kobe, and Kyoto.</v>
    <v>360</v>
    <v>361</v>
    <v>362</v>
    <v>363</v>
    <v>364</v>
    <v>365</v>
    <v>366</v>
    <v>367</v>
    <v>368</v>
    <v>356</v>
    <v>371</v>
    <v>372</v>
    <v>373</v>
    <v>374</v>
    <v>375</v>
    <v>376</v>
    <v>Japan</v>
    <v>Kimigayo</v>
    <v>225</v>
    <v>Japan</v>
    <v>377</v>
    <v>378</v>
    <v>379</v>
    <v>380</v>
    <v>381</v>
    <v>382</v>
    <v>383</v>
    <v>384</v>
    <v>385</v>
    <v>386</v>
    <v>387</v>
    <v>434</v>
    <v>435</v>
    <v>436</v>
    <v>437</v>
    <v>438</v>
    <v>Japan</v>
    <v>439</v>
    <v>mdp/vdpid/122</v>
  </rv>
  <rv s="0">
    <v>536870912</v>
    <v>France</v>
    <v>c7bfe2de-4f82-e23c-ae42-8544b5b5c0ea</v>
    <v>en-GB</v>
    <v>Map</v>
  </rv>
  <rv s="1">
    <fb>0.524475441661716</fb>
    <v>28</v>
  </rv>
  <rv s="1">
    <fb>643801</fb>
    <v>29</v>
  </rv>
  <rv s="1">
    <fb>307000</fb>
    <v>29</v>
  </rv>
  <rv s="1">
    <fb>11.3</fb>
    <v>30</v>
  </rv>
  <rv s="1">
    <fb>33</fb>
    <v>31</v>
  </rv>
  <rv s="0">
    <v>536870912</v>
    <v>Paris</v>
    <v>85584d24-2116-5b98-89f9-5714db931ac6</v>
    <v>en-GB</v>
    <v>Map</v>
  </rv>
  <rv s="1">
    <fb>303275.56800000003</fb>
    <v>29</v>
  </rv>
  <rv s="1">
    <fb>110.04856675289</fb>
    <v>32</v>
  </rv>
  <rv s="1">
    <fb>1.1082549228829199E-2</fb>
    <v>28</v>
  </rv>
  <rv s="1">
    <fb>6939.5214736692897</fb>
    <v>29</v>
  </rv>
  <rv s="1">
    <fb>1.88</fb>
    <v>30</v>
  </rv>
  <rv s="1">
    <fb>0.31233278442262596</fb>
    <v>28</v>
  </rv>
  <rv s="1">
    <fb>46.487970872236403</fb>
    <v>33</v>
  </rv>
  <rv s="1">
    <fb>1.39</fb>
    <v>34</v>
  </rv>
  <rv s="1">
    <fb>2715518274227.4502</fb>
    <v>35</v>
  </rv>
  <rv s="1">
    <fb>1.0251076000000001</fb>
    <v>28</v>
  </rv>
  <rv s="1">
    <fb>0.65629000000000004</fb>
    <v>28</v>
  </rv>
  <rv s="1">
    <fb>3.4</fb>
    <v>33</v>
  </rv>
  <rv s="0">
    <v>805306368</v>
    <v>Emmanuel Macron (President)</v>
    <v>35be5a56-7a78-6352-b158-60da8f84c858</v>
    <v>en-GB</v>
    <v>Generic</v>
  </rv>
  <rv s="0">
    <v>805306368</v>
    <v>Roselyne Bachelot (Minister)</v>
    <v>2a0c630d-70bc-51cd-a63a-068dc4e0f0b1</v>
    <v>en-GB</v>
    <v>Generic</v>
  </rv>
  <rv s="0">
    <v>805306368</v>
    <v>Gérald Darmanin (Minister)</v>
    <v>3038fdd5-aac1-41a8-0374-bbf6c1c6a306</v>
    <v>en-GB</v>
    <v>Generic</v>
  </rv>
  <rv s="0">
    <v>805306368</v>
    <v>Élisabeth Borne (Minister)</v>
    <v>c29b2cc1-1c10-86a9-30a2-9ab14a3d6e89</v>
    <v>en-GB</v>
    <v>Generic</v>
  </rv>
  <rv s="0">
    <v>805306368</v>
    <v>Annick Girardin (Minister)</v>
    <v>d6ee7601-535b-d78f-561e-00070574adae</v>
    <v>en-GB</v>
    <v>Generic</v>
  </rv>
  <rv s="0">
    <v>805306368</v>
    <v>Sébastien Lecornu (Minister)</v>
    <v>e47a48ba-584f-b611-b461-996ec493e56d</v>
    <v>en-GB</v>
    <v>Generic</v>
  </rv>
  <rv s="3">
    <v>15</v>
  </rv>
  <rv s="4">
    <v>https://www.bing.com/search?q=france&amp;form=skydnc</v>
    <v>Learn more on Bing</v>
  </rv>
  <rv s="1">
    <fb>82.526829268292701</fb>
    <v>33</v>
  </rv>
  <rv s="1">
    <fb>2365950236659.3599</fb>
    <v>35</v>
  </rv>
  <rv s="1">
    <fb>8</fb>
    <v>33</v>
  </rv>
  <rv s="1">
    <fb>11.16</fb>
    <v>34</v>
  </rv>
  <rv s="3">
    <v>16</v>
  </rv>
  <rv s="1">
    <fb>6.7968269799999995E-2</fb>
    <v>28</v>
  </rv>
  <rv s="1">
    <fb>3.2671999999999999</fb>
    <v>30</v>
  </rv>
  <rv s="1">
    <fb>67059887</fb>
    <v>29</v>
  </rv>
  <rv s="1">
    <fb>0.21899999999999997</fb>
    <v>28</v>
  </rv>
  <rv s="1">
    <fb>0.25800000000000001</fb>
    <v>28</v>
  </rv>
  <rv s="1">
    <fb>0.4</fb>
    <v>28</v>
  </rv>
  <rv s="1">
    <fb>3.2000000000000001E-2</fb>
    <v>28</v>
  </rv>
  <rv s="1">
    <fb>8.1000000000000003E-2</fb>
    <v>28</v>
  </rv>
  <rv s="1">
    <fb>0.13</fb>
    <v>28</v>
  </rv>
  <rv s="1">
    <fb>0.16899999999999998</fb>
    <v>28</v>
  </rv>
  <rv s="1">
    <fb>0.55125999450683605</fb>
    <v>28</v>
  </rv>
  <rv s="0">
    <v>536870912</v>
    <v>Normandy</v>
    <v>3e508a17-1303-ffc1-9d13-493d159d305c</v>
    <v>en-GB</v>
    <v>Map</v>
  </rv>
  <rv s="0">
    <v>536870912</v>
    <v>Ain</v>
    <v>71607760-ab2a-d381-87a5-d1eac5be2f1c</v>
    <v>en-GB</v>
    <v>Map</v>
  </rv>
  <rv s="0">
    <v>536870912</v>
    <v>Val-d'Oise</v>
    <v>0ac64226-15b9-f259-7f89-a07ffeac79ec</v>
    <v>en-GB</v>
    <v>Map</v>
  </rv>
  <rv s="0">
    <v>536870912</v>
    <v>Savoie</v>
    <v>b37e2d23-cea0-3534-4dd1-b0d7dd6fde8f</v>
    <v>en-GB</v>
    <v>Map</v>
  </rv>
  <rv s="0">
    <v>536870912</v>
    <v>Réunion</v>
    <v>7d1fa0b0-e3d7-d903-d64d-489c03fd0a75</v>
    <v>en-GB</v>
    <v>Map</v>
  </rv>
  <rv s="0">
    <v>536870912</v>
    <v>Yonne</v>
    <v>154c2e88-9a11-4cd1-d5e3-87f6a02d46f5</v>
    <v>en-GB</v>
    <v>Map</v>
  </rv>
  <rv s="0">
    <v>536870912</v>
    <v>Lot</v>
    <v>e4a39c0f-80df-9cf6-8c6c-e8a2a63fec3a</v>
    <v>en-GB</v>
    <v>Map</v>
  </rv>
  <rv s="0">
    <v>536870912</v>
    <v>Vendée</v>
    <v>7fe21032-33eb-c61f-ab06-3796d48b9159</v>
    <v>en-GB</v>
    <v>Map</v>
  </rv>
  <rv s="0">
    <v>536870912</v>
    <v>Drôme</v>
    <v>292bc275-84e4-8bc3-5400-14bc5ca71d73</v>
    <v>en-GB</v>
    <v>Map</v>
  </rv>
  <rv s="0">
    <v>536870912</v>
    <v>Martinique</v>
    <v>f245adef-ee09-9352-e265-2a287e5eadbe</v>
    <v>en-GB</v>
    <v>Map</v>
  </rv>
  <rv s="0">
    <v>536870912</v>
    <v>Hauts-de-Seine</v>
    <v>b65da94e-a174-9970-cad6-b3bd1bbe50f8</v>
    <v>en-GB</v>
    <v>Map</v>
  </rv>
  <rv s="0">
    <v>536870912</v>
    <v>Gironde</v>
    <v>5ac5e96b-c1a3-0353-c9e6-6e32bcd9b2a1</v>
    <v>en-GB</v>
    <v>Map</v>
  </rv>
  <rv s="0">
    <v>536870912</v>
    <v>Dordogne</v>
    <v>be1aea9d-0a5e-02e0-5905-9fdf5c3a0511</v>
    <v>en-GB</v>
    <v>Map</v>
  </rv>
  <rv s="0">
    <v>536870912</v>
    <v>Jura</v>
    <v>1c0af201-ce58-8ae7-5f8c-67fdaa748fb2</v>
    <v>en-GB</v>
    <v>Map</v>
  </rv>
  <rv s="0">
    <v>536870912</v>
    <v>Indre</v>
    <v>644a2058-4d87-9f16-ed9e-dff4729d747c</v>
    <v>en-GB</v>
    <v>Map</v>
  </rv>
  <rv s="0">
    <v>536870912</v>
    <v>Guadeloupe</v>
    <v>56b80aaa-d840-1a73-13ba-70eb9b61a642</v>
    <v>en-GB</v>
    <v>Map</v>
  </rv>
  <rv s="0">
    <v>536870912</v>
    <v>Aube</v>
    <v>1792c130-60be-106e-1e44-cc254919ce05</v>
    <v>en-GB</v>
    <v>Map</v>
  </rv>
  <rv s="0">
    <v>536870912</v>
    <v>Oise</v>
    <v>a806252b-efff-01b7-91bd-c36bc35224f3</v>
    <v>en-GB</v>
    <v>Map</v>
  </rv>
  <rv s="0">
    <v>536870912</v>
    <v>Vienne</v>
    <v>108aa0c8-eac5-ed42-9c55-7576e85f4a8f</v>
    <v>en-GB</v>
    <v>Map</v>
  </rv>
  <rv s="0">
    <v>536870912</v>
    <v>Ardèche</v>
    <v>bf1c9742-98a2-4942-a0cb-c8a2f0ff9701</v>
    <v>en-GB</v>
    <v>Map</v>
  </rv>
  <rv s="0">
    <v>536870912</v>
    <v>Vosges</v>
    <v>5bd42721-6632-bb30-1f77-8a3f762976ac</v>
    <v>en-GB</v>
    <v>Map</v>
  </rv>
  <rv s="0">
    <v>536870912</v>
    <v>Saint Pierre and Miquelon</v>
    <v>aa096cf4-a54e-cd44-7204-c28310ca40f4</v>
    <v>en-GB</v>
    <v>Map</v>
  </rv>
  <rv s="0">
    <v>536870912</v>
    <v>French Guiana</v>
    <v>328feb88-20d1-8674-1574-3ce8cc0bc9e9</v>
    <v>en-GB</v>
    <v>Map</v>
  </rv>
  <rv s="0">
    <v>536870912</v>
    <v>Rhône</v>
    <v>cc174d15-ddf1-2f1e-8656-f3af821f4831</v>
    <v>en-GB</v>
    <v>Map</v>
  </rv>
  <rv s="0">
    <v>536870912</v>
    <v>Calvados</v>
    <v>c94f1118-6a31-5bbb-b12c-593bc8d4c180</v>
    <v>en-GB</v>
    <v>Map</v>
  </rv>
  <rv s="0">
    <v>536870912</v>
    <v>Saint Barthélemy</v>
    <v>5c5081a9-306e-4f05-73a2-32b95a4b8600</v>
    <v>en-GB</v>
    <v>Map</v>
  </rv>
  <rv s="0">
    <v>536870912</v>
    <v>Charente</v>
    <v>650da742-ab9d-e1cf-2b50-4b271b4c82ae</v>
    <v>en-GB</v>
    <v>Map</v>
  </rv>
  <rv s="0">
    <v>536870912</v>
    <v>Pas-de-Calais</v>
    <v>0440f94f-7798-d9cc-6b38-da253dcc8637</v>
    <v>en-GB</v>
    <v>Map</v>
  </rv>
  <rv s="0">
    <v>536870912</v>
    <v>Saône-et-Loire</v>
    <v>00a02b2b-4704-ef60-955a-22d0fd2b7f56</v>
    <v>en-GB</v>
    <v>Map</v>
  </rv>
  <rv s="0">
    <v>536870912</v>
    <v>Landes</v>
    <v>fb21cbe8-be4b-f5f6-6e17-738a5f878e58</v>
    <v>en-GB</v>
    <v>Map</v>
  </rv>
  <rv s="0">
    <v>536870912</v>
    <v>Aveyron</v>
    <v>661b9ea4-381a-b275-475e-c080ae790696</v>
    <v>en-GB</v>
    <v>Map</v>
  </rv>
  <rv s="0">
    <v>536870912</v>
    <v>Cantal</v>
    <v>e9810dcc-9312-b403-0145-c937d59e4ce7</v>
    <v>en-GB</v>
    <v>Map</v>
  </rv>
  <rv s="0">
    <v>536870912</v>
    <v>Seine-et-Marne</v>
    <v>584f98fc-30fd-f6be-956d-5aba683c1b4c</v>
    <v>en-GB</v>
    <v>Map</v>
  </rv>
  <rv s="0">
    <v>536870912</v>
    <v>Ille-et-Vilaine</v>
    <v>81c210ee-46e3-91d8-1da8-228bb8a241f2</v>
    <v>en-GB</v>
    <v>Map</v>
  </rv>
  <rv s="0">
    <v>536870912</v>
    <v>Haute-Savoie</v>
    <v>a978c224-46e5-a035-f725-4b94288b7694</v>
    <v>en-GB</v>
    <v>Map</v>
  </rv>
  <rv s="0">
    <v>536870912</v>
    <v>Loire-Atlantique</v>
    <v>bf4a4628-ceb5-b5d0-4889-890b473d3127</v>
    <v>en-GB</v>
    <v>Map</v>
  </rv>
  <rv s="0">
    <v>536870912</v>
    <v>Nouvelle-Aquitaine</v>
    <v>7955f423-af31-d2e0-f045-b14668178865</v>
    <v>en-GB</v>
    <v>Map</v>
  </rv>
  <rv s="0">
    <v>536870912</v>
    <v>Charente-Maritime</v>
    <v>10a89f8a-f91f-d426-88f4-6a1ac9788f5d</v>
    <v>en-GB</v>
    <v>Map</v>
  </rv>
  <rv s="0">
    <v>536870912</v>
    <v>Deux-Sèvres</v>
    <v>a5ffcc63-68c6-7a82-3a9e-7002aefac16b</v>
    <v>en-GB</v>
    <v>Map</v>
  </rv>
  <rv s="0">
    <v>536870912</v>
    <v>Sarthe</v>
    <v>4c97d56e-bc2d-9a00-8c8b-2cc6703c179b</v>
    <v>en-GB</v>
    <v>Map</v>
  </rv>
  <rv s="0">
    <v>536870912</v>
    <v>Haute-Saône</v>
    <v>a2d8b2c4-ec74-84ee-777c-2f8277384514</v>
    <v>en-GB</v>
    <v>Map</v>
  </rv>
  <rv s="0">
    <v>536870912</v>
    <v>Lot-et-Garonne</v>
    <v>847c1ec4-708f-d3ba-ef4a-ba275d255773</v>
    <v>en-GB</v>
    <v>Map</v>
  </rv>
  <rv s="0">
    <v>536870912</v>
    <v>Hautes-Alpes</v>
    <v>92cfefe0-e047-398b-6d1f-6ab195cf9863</v>
    <v>en-GB</v>
    <v>Map</v>
  </rv>
  <rv s="0">
    <v>536870912</v>
    <v>Nord</v>
    <v>bee37859-eaf9-d994-d502-267df9fdc01c</v>
    <v>en-GB</v>
    <v>Map</v>
  </rv>
  <rv s="0">
    <v>536870912</v>
    <v>French Polynesia</v>
    <v>340e15d5-6b74-8497-bbfa-4c1f323f5483</v>
    <v>en-GB</v>
    <v>Map</v>
  </rv>
  <rv s="0">
    <v>536870912</v>
    <v>New Caledonia</v>
    <v>25b2aeab-b390-d01e-1f7f-90be767bd899</v>
    <v>en-GB</v>
    <v>Map</v>
  </rv>
  <rv s="0">
    <v>536870912</v>
    <v>Corsica</v>
    <v>7dae6ff4-03ba-2162-da4b-d4cf544ad43f</v>
    <v>en-GB</v>
    <v>Map</v>
  </rv>
  <rv s="0">
    <v>536870912</v>
    <v>Wallis and Futuna</v>
    <v>db8aa235-58e4-9e3d-8799-6839f3d35025</v>
    <v>en-GB</v>
    <v>Map</v>
  </rv>
  <rv s="0">
    <v>536870912</v>
    <v>Isère</v>
    <v>12375c6d-9f12-163c-5c43-5b6f59406225</v>
    <v>en-GB</v>
    <v>Map</v>
  </rv>
  <rv s="0">
    <v>536870912</v>
    <v>Mayotte</v>
    <v>545cc8bc-c211-076d-ee26-d2ff955eb394</v>
    <v>en-GB</v>
    <v>Map</v>
  </rv>
  <rv s="0">
    <v>536870912</v>
    <v>Centre-Val de Loire</v>
    <v>6aafd8c4-aba3-0388-62a3-d302e77f40c4</v>
    <v>en-GB</v>
    <v>Map</v>
  </rv>
  <rv s="0">
    <v>536870912</v>
    <v>Val-de-Marne</v>
    <v>5b4d53ad-f7a6-a80c-27a1-6adc32898a8b</v>
    <v>en-GB</v>
    <v>Map</v>
  </rv>
  <rv s="0">
    <v>536870912</v>
    <v>Corse-du-Sud</v>
    <v>4844fa58-0f98-1617-f356-09174f8729a3</v>
    <v>en-GB</v>
    <v>Map</v>
  </rv>
  <rv s="0">
    <v>536870912</v>
    <v>Eure-et-Loir</v>
    <v>1e4727b6-6261-8213-f441-5e3789bfe140</v>
    <v>en-GB</v>
    <v>Map</v>
  </rv>
  <rv s="0">
    <v>536870912</v>
    <v>Seine-Saint-Denis</v>
    <v>3d5ea2f7-2680-43ce-73aa-863db59b3648</v>
    <v>en-GB</v>
    <v>Map</v>
  </rv>
  <rv s="0">
    <v>536870912</v>
    <v>Pyrénées-Orientales</v>
    <v>6f559f32-59f1-428e-3959-bbce1712c380</v>
    <v>en-GB</v>
    <v>Map</v>
  </rv>
  <rv s="0">
    <v>536870912</v>
    <v>Bouches-du-Rhône</v>
    <v>d8a7c01f-e5cb-2eb2-d5b6-fc9cc97b3489</v>
    <v>en-GB</v>
    <v>Map</v>
  </rv>
  <rv s="0">
    <v>536870912</v>
    <v>Indre-et-Loire</v>
    <v>57d64575-78c8-e5c0-f5a3-4c4ec79d9bd4</v>
    <v>en-GB</v>
    <v>Map</v>
  </rv>
  <rv s="0">
    <v>536870912</v>
    <v>Ariège</v>
    <v>8550d5a1-b844-4c89-abe4-c6b979c99db4</v>
    <v>en-GB</v>
    <v>Map</v>
  </rv>
  <rv s="0">
    <v>536870912</v>
    <v>Pyrénées-Atlantiques</v>
    <v>7a55ca85-3992-84c3-18bd-faab3cd83815</v>
    <v>en-GB</v>
    <v>Map</v>
  </rv>
  <rv s="0">
    <v>536870912</v>
    <v>Seine-Maritime</v>
    <v>a21dc708-3140-5a55-7d01-803030360fb2</v>
    <v>en-GB</v>
    <v>Map</v>
  </rv>
  <rv s="0">
    <v>536870912</v>
    <v>Hérault</v>
    <v>96589375-a7e9-f023-02e9-25d2769bac95</v>
    <v>en-GB</v>
    <v>Map</v>
  </rv>
  <rv s="0">
    <v>536870912</v>
    <v>Meurthe-et-Moselle</v>
    <v>a85ebbf4-0a84-6ffd-ba7a-00e5d636d799</v>
    <v>en-GB</v>
    <v>Map</v>
  </rv>
  <rv s="0">
    <v>536870912</v>
    <v>Maine-et-Loire</v>
    <v>dbd78e30-07ab-d6d1-cb42-fc01fb10a1e6</v>
    <v>en-GB</v>
    <v>Map</v>
  </rv>
  <rv s="0">
    <v>536870912</v>
    <v>Côte-d'Or</v>
    <v>76b7f10f-67c3-85cf-9245-26043c740b36</v>
    <v>en-GB</v>
    <v>Map</v>
  </rv>
  <rv s="0">
    <v>536870912</v>
    <v>Côtes-d'Armor</v>
    <v>3ac3ca4c-ae1d-7922-48a0-0fffb472646e</v>
    <v>en-GB</v>
    <v>Map</v>
  </rv>
  <rv s="0">
    <v>536870912</v>
    <v>Essonne</v>
    <v>0cc4a3e8-51e5-8308-126a-7f33952f640c</v>
    <v>en-GB</v>
    <v>Map</v>
  </rv>
  <rv s="0">
    <v>536870912</v>
    <v>Alpes-Maritimes</v>
    <v>83901c43-49d0-9f7e-723e-4ca6daaacce2</v>
    <v>en-GB</v>
    <v>Map</v>
  </rv>
  <rv s="0">
    <v>536870912</v>
    <v>Aude</v>
    <v>4dffa200-dea8-f5a0-2240-7e41a42ef177</v>
    <v>en-GB</v>
    <v>Map</v>
  </rv>
  <rv s="0">
    <v>536870912</v>
    <v>Corrèze</v>
    <v>c5e194d5-0ea5-4d9d-9897-23fe510b1a40</v>
    <v>en-GB</v>
    <v>Map</v>
  </rv>
  <rv s="0">
    <v>536870912</v>
    <v>Hautes-Pyrénées</v>
    <v>944accb5-1745-85f2-073a-28399fa8a190</v>
    <v>en-GB</v>
    <v>Map</v>
  </rv>
  <rv s="0">
    <v>536870912</v>
    <v>Alpes-de-Haute-Provence</v>
    <v>2463acbf-5353-3875-acb9-7279cc06fb2c</v>
    <v>en-GB</v>
    <v>Map</v>
  </rv>
  <rv s="0">
    <v>536870912</v>
    <v>Var</v>
    <v>e65178f9-77a3-fb70-b0b7-8c6ca7b078da</v>
    <v>en-GB</v>
    <v>Map</v>
  </rv>
  <rv s="0">
    <v>536870912</v>
    <v>Gard</v>
    <v>a2b00a36-67df-6330-1cb0-8b76f83f62ef</v>
    <v>en-GB</v>
    <v>Map</v>
  </rv>
  <rv s="0">
    <v>536870912</v>
    <v>Loiret</v>
    <v>a6fbc858-6174-1507-1ef3-722b5331eb96</v>
    <v>en-GB</v>
    <v>Map</v>
  </rv>
  <rv s="0">
    <v>536870912</v>
    <v>Loir-et-Cher</v>
    <v>15209369-9104-c387-8520-a5f92fd0704c</v>
    <v>en-GB</v>
    <v>Map</v>
  </rv>
  <rv s="0">
    <v>536870912</v>
    <v>Haute-Garonne</v>
    <v>c75adb65-dddc-9ed9-5ec6-599b9553fdac</v>
    <v>en-GB</v>
    <v>Map</v>
  </rv>
  <rv s="0">
    <v>536870912</v>
    <v>Somme</v>
    <v>37ea7117-b9d2-d6e6-f85c-c89a0b536bc9</v>
    <v>en-GB</v>
    <v>Map</v>
  </rv>
  <rv s="0">
    <v>536870912</v>
    <v>Yvelines</v>
    <v>347a10bd-a260-932d-0437-44fbe26803c7</v>
    <v>en-GB</v>
    <v>Map</v>
  </rv>
  <rv s="0">
    <v>536870912</v>
    <v>Haute-Vienne</v>
    <v>0e6e4aef-9741-f2df-dd2a-70065668ce21</v>
    <v>en-GB</v>
    <v>Map</v>
  </rv>
  <rv s="0">
    <v>536870912</v>
    <v>Bas-Rhin</v>
    <v>43349d05-a47b-cc66-cf48-66301f22f744</v>
    <v>en-GB</v>
    <v>Map</v>
  </rv>
  <rv s="0">
    <v>536870912</v>
    <v>Puy-de-Dôme</v>
    <v>a8c0bbce-45c3-3fe6-28d3-08d27113db03</v>
    <v>en-GB</v>
    <v>Map</v>
  </rv>
  <rv s="0">
    <v>536870912</v>
    <v>Gers</v>
    <v>ceea0c3c-7c1a-09ec-7796-1cce63160125</v>
    <v>en-GB</v>
    <v>Map</v>
  </rv>
  <rv s="0">
    <v>536870912</v>
    <v>Eure</v>
    <v>ed6304ad-df4b-13a8-59be-ea574dc5bae1</v>
    <v>en-GB</v>
    <v>Map</v>
  </rv>
  <rv s="0">
    <v>536870912</v>
    <v>Finistère</v>
    <v>aab13240-a95c-948a-482c-51ffcf16db90</v>
    <v>en-GB</v>
    <v>Map</v>
  </rv>
  <rv s="0">
    <v>536870912</v>
    <v>Cher</v>
    <v>68e66cca-e778-a713-6053-2d9d229657f3</v>
    <v>en-GB</v>
    <v>Map</v>
  </rv>
  <rv s="0">
    <v>536870912</v>
    <v>Morbihan</v>
    <v>d60daed9-494d-85e7-d992-512a02eff123</v>
    <v>en-GB</v>
    <v>Map</v>
  </rv>
  <rv s="0">
    <v>536870912</v>
    <v>Doubs</v>
    <v>57dc7188-cb49-01c6-a78e-078be5045e3d</v>
    <v>en-GB</v>
    <v>Map</v>
  </rv>
  <rv s="0">
    <v>536870912</v>
    <v>Manche</v>
    <v>30cb17cd-689e-aa53-7d74-ad51a66d71d8</v>
    <v>en-GB</v>
    <v>Map</v>
  </rv>
  <rv s="0">
    <v>536870912</v>
    <v>Moselle</v>
    <v>7fc54835-e4c4-4cd9-af2a-bddfbd0c4e94</v>
    <v>en-GB</v>
    <v>Map</v>
  </rv>
  <rv s="0">
    <v>536870912</v>
    <v>Tarn-et-Garonne</v>
    <v>54324480-3892-3992-76d4-5e1c8f8e2ea3</v>
    <v>en-GB</v>
    <v>Map</v>
  </rv>
  <rv s="0">
    <v>536870912</v>
    <v>Allier</v>
    <v>1106a57f-4262-a0a7-7bff-d7a1933e4000</v>
    <v>en-GB</v>
    <v>Map</v>
  </rv>
  <rv s="0">
    <v>536870912</v>
    <v>Vaucluse</v>
    <v>a190e32c-8b86-e903-d3ae-ae3e5feccb71</v>
    <v>en-GB</v>
    <v>Map</v>
  </rv>
  <rv s="0">
    <v>536870912</v>
    <v>Ardennes</v>
    <v>2a95094e-9294-faa3-a8ab-8b2991b9e1a8</v>
    <v>en-GB</v>
    <v>Map</v>
  </rv>
  <rv s="0">
    <v>536870912</v>
    <v>Haute-Marne</v>
    <v>bcc5642c-f3a6-2f37-f938-154c57cf50cd</v>
    <v>en-GB</v>
    <v>Map</v>
  </rv>
  <rv s="0">
    <v>536870912</v>
    <v>Mayenne</v>
    <v>a2360257-339c-4162-b244-ce6258921bba</v>
    <v>en-GB</v>
    <v>Map</v>
  </rv>
  <rv s="0">
    <v>536870912</v>
    <v>Meuse</v>
    <v>4c4d9f68-e7be-4788-ae1c-689c307eb428</v>
    <v>en-GB</v>
    <v>Map</v>
  </rv>
  <rv s="0">
    <v>536870912</v>
    <v>Creuse</v>
    <v>dd371e57-c02d-2940-3824-8abcac3f5b16</v>
    <v>en-GB</v>
    <v>Map</v>
  </rv>
  <rv s="0">
    <v>536870912</v>
    <v>Lozère</v>
    <v>51cda30d-0957-cc60-f449-7cedac5c2f5d</v>
    <v>en-GB</v>
    <v>Map</v>
  </rv>
  <rv s="0">
    <v>536870912</v>
    <v>Territoire de Belfort</v>
    <v>c2174bec-fbf1-67a3-1cbf-0e07fb3c9d85</v>
    <v>en-GB</v>
    <v>Map</v>
  </rv>
  <rv s="0">
    <v>536870912</v>
    <v>Aisne</v>
    <v>f675d7ad-5638-71f6-272f-3013bf6d8b52</v>
    <v>en-GB</v>
    <v>Map</v>
  </rv>
  <rv s="0">
    <v>536870912</v>
    <v>Tarn</v>
    <v>83119498-14bb-1038-fdf0-bb1b17369b30</v>
    <v>en-GB</v>
    <v>Map</v>
  </rv>
  <rv s="0">
    <v>536870912</v>
    <v>Haute-Loire</v>
    <v>7d62611c-1129-1318-46a4-32493d6d49e6</v>
    <v>en-GB</v>
    <v>Map</v>
  </rv>
  <rv s="0">
    <v>536870912</v>
    <v>Haut-Rhin</v>
    <v>389dcf06-db1b-7fea-0231-4921fe772f1b</v>
    <v>en-GB</v>
    <v>Map</v>
  </rv>
  <rv s="0">
    <v>536870912</v>
    <v>Orne</v>
    <v>ef487664-1442-683b-96a6-483af8b24a73</v>
    <v>en-GB</v>
    <v>Map</v>
  </rv>
  <rv s="0">
    <v>536870912</v>
    <v>Haute-Corse</v>
    <v>7cc29b94-94ac-e3ea-e501-0b782e54084b</v>
    <v>en-GB</v>
    <v>Map</v>
  </rv>
  <rv s="0">
    <v>536870912</v>
    <v>Nièvre</v>
    <v>cd451fbc-d1c0-f9b6-4fea-0866a8f9c27c</v>
    <v>en-GB</v>
    <v>Map</v>
  </rv>
  <rv s="0">
    <v>536870912</v>
    <v>Grand Est</v>
    <v>e2f60e84-1701-6d84-e960-ba87138e3631</v>
    <v>en-GB</v>
    <v>Map</v>
  </rv>
  <rv s="0">
    <v>536870912</v>
    <v>Collectivity of Saint Martin</v>
    <v>281a8fb2-1b63-4320-5d31-8f0fb46c4f1a</v>
    <v>en-GB</v>
    <v>Map</v>
  </rv>
  <rv s="0">
    <v>536870912</v>
    <v>Auvergne-Rhône-Alpes</v>
    <v>b53940d0-b739-faf5-78d1-93f189f878c9</v>
    <v>en-GB</v>
    <v>Map</v>
  </rv>
  <rv s="0">
    <v>536870912</v>
    <v>Hauts-de-France</v>
    <v>4eb2d0b0-8845-48d0-9343-9ba3e7fe81a0</v>
    <v>en-GB</v>
    <v>Map</v>
  </rv>
  <rv s="0">
    <v>536870912</v>
    <v>Bourgogne-Franche-Comté</v>
    <v>4bc8dff1-8d72-5341-f405-63c7be8c6672</v>
    <v>en-GB</v>
    <v>Map</v>
  </rv>
  <rv s="0">
    <v>536870912</v>
    <v>French Southern and Antarctic Lands</v>
    <v>b9d52319-44ee-bf16-d95f-72397f26ce4a</v>
    <v>en-GB</v>
    <v>Map</v>
  </rv>
  <rv s="3">
    <v>17</v>
  </rv>
  <rv s="1">
    <fb>0.24229980509910898</fb>
    <v>28</v>
  </rv>
  <rv s="3">
    <v>18</v>
  </rv>
  <rv s="1">
    <fb>0.60699999999999998</fb>
    <v>28</v>
  </rv>
  <rv s="1">
    <fb>8.4270000457763714E-2</fb>
    <v>37</v>
  </rv>
  <rv s="1">
    <fb>54123364</fb>
    <v>29</v>
  </rv>
  <rv s="8">
    <v>#VALUE!</v>
    <v>en-GB</v>
    <v>c7bfe2de-4f82-e23c-ae42-8544b5b5c0ea</v>
    <v>536870912</v>
    <v>1</v>
    <v>78</v>
    <v>79</v>
    <v>France</v>
    <v>24</v>
    <v>60</v>
    <v>Map</v>
    <v>26</v>
    <v>80</v>
    <v>FR</v>
    <v>442</v>
    <v>443</v>
    <v>444</v>
    <v>445</v>
    <v>446</v>
    <v>447</v>
    <v>448</v>
    <v>449</v>
    <v>450</v>
    <v>EUR</v>
    <v>France, officially the French Republic, is a transcontinental country spanning Western Europe and overseas regions and territories in the Americas and the Atlantic, Pacific and Indian Oceans. Its metropolitan area extends from the Rhine to the Atlantic Ocean and from the Mediterranean Sea to the English Channel and the North Sea; overseas territories include French Guiana in South America, Saint Pierre and Miquelon in the North Atlantic, the French West Indies, and many islands in Oceania and the Indian Ocean. Due to its several coastal territories, France has the largest exclusive economic zone in the world. France borders Belgium, Luxembourg, Germany, Switzerland, Monaco, Italy, Andorra, and Spain in continental Europe, as well as the Netherlands, Suriname, and Brazil in the Americas via its overseas territories in French Guiana and Saint Martin. Its eighteen integral regions span a combined area of 643,801 km² and over 67 million people. France is a unitary semi-presidential republic with its capital in Paris, the country's largest city and main cultural and commercial centre; other major urban areas include Marseille, Lyon, Toulouse, Lille, Bordeaux, and Nice.</v>
    <v>451</v>
    <v>452</v>
    <v>453</v>
    <v>454</v>
    <v>455</v>
    <v>456</v>
    <v>457</v>
    <v>458</v>
    <v>459</v>
    <v>447</v>
    <v>466</v>
    <v>467</v>
    <v>468</v>
    <v>469</v>
    <v>470</v>
    <v>471</v>
    <v>France</v>
    <v>La Marseillaise</v>
    <v>472</v>
    <v>French Republic</v>
    <v>473</v>
    <v>474</v>
    <v>475</v>
    <v>476</v>
    <v>477</v>
    <v>478</v>
    <v>479</v>
    <v>480</v>
    <v>481</v>
    <v>482</v>
    <v>483</v>
    <v>597</v>
    <v>598</v>
    <v>599</v>
    <v>600</v>
    <v>601</v>
    <v>France</v>
    <v>602</v>
    <v>mdp/vdpid/84</v>
  </rv>
  <rv s="0">
    <v>536870912</v>
    <v>Germany</v>
    <v>75c62d8e-1449-4e4d-b188-d9e88f878dd9</v>
    <v>en-GB</v>
    <v>Map</v>
  </rv>
  <rv s="1">
    <fb>0.47678612319670299</fb>
    <v>28</v>
  </rv>
  <rv s="1">
    <fb>357022</fb>
    <v>29</v>
  </rv>
  <rv s="1">
    <fb>180000</fb>
    <v>29</v>
  </rv>
  <rv s="1">
    <fb>9.5</fb>
    <v>30</v>
  </rv>
  <rv s="1">
    <fb>49</fb>
    <v>31</v>
  </rv>
  <rv s="0">
    <v>536870912</v>
    <v>Berlin</v>
    <v>42784943-7c23-7672-5527-06f89b965cdf</v>
    <v>en-GB</v>
    <v>Map</v>
  </rv>
  <rv s="1">
    <fb>727972.84</fb>
    <v>29</v>
  </rv>
  <rv s="1">
    <fb>112.854887342124</fb>
    <v>32</v>
  </rv>
  <rv s="1">
    <fb>1.4456670146976E-2</fb>
    <v>28</v>
  </rv>
  <rv s="1">
    <fb>7035.4829747167596</fb>
    <v>29</v>
  </rv>
  <rv s="1">
    <fb>1.56</fb>
    <v>30</v>
  </rv>
  <rv s="1">
    <fb>0.326912067781085</fb>
    <v>28</v>
  </rv>
  <rv s="1">
    <fb>78.862551056754995</fb>
    <v>33</v>
  </rv>
  <rv s="1">
    <fb>3845630030823.52</fb>
    <v>35</v>
  </rv>
  <rv s="1">
    <fb>1.0402236</fb>
    <v>28</v>
  </rv>
  <rv s="1">
    <fb>0.70246649999999999</fb>
    <v>28</v>
  </rv>
  <rv s="2">
    <v>2</v>
    <v>26</v>
    <v>90</v>
    <v>6</v>
    <v>0</v>
    <v>Image of Germany</v>
  </rv>
  <rv s="1">
    <fb>3.1</fb>
    <v>33</v>
  </rv>
  <rv s="0">
    <v>805306368</v>
    <v>Olaf Scholz (Chancellor)</v>
    <v>d327207b-5560-1fae-17a8-4bc95203ea8e</v>
    <v>en-GB</v>
    <v>Generic</v>
  </rv>
  <rv s="0">
    <v>805306368</v>
    <v>Peter Altmaier (Minister)</v>
    <v>3d95f70d-7234-720a-54cb-ed3fa7fffd7f</v>
    <v>en-GB</v>
    <v>Generic</v>
  </rv>
  <rv s="0">
    <v>805306368</v>
    <v>Frank-Walter Steinmeier (President)</v>
    <v>a6d595f9-116c-57de-2b35-48e9bde9f83d</v>
    <v>en-GB</v>
    <v>Generic</v>
  </rv>
  <rv s="3">
    <v>19</v>
  </rv>
  <rv s="4">
    <v>https://www.bing.com/search?q=germany&amp;form=skydnc</v>
    <v>Learn more on Bing</v>
  </rv>
  <rv s="1">
    <fb>80.892682926829295</fb>
    <v>33</v>
  </rv>
  <rv s="1">
    <fb>2098173930000</fb>
    <v>35</v>
  </rv>
  <rv s="1">
    <fb>9.99</fb>
    <v>34</v>
  </rv>
  <rv s="3">
    <v>20</v>
  </rv>
  <rv s="1">
    <fb>0.12528421940000001</fb>
    <v>28</v>
  </rv>
  <rv s="1">
    <fb>4.2488000000000001</fb>
    <v>30</v>
  </rv>
  <rv s="1">
    <fb>83132799</fb>
    <v>29</v>
  </rv>
  <rv s="1">
    <fb>0.22800000000000001</fb>
    <v>28</v>
  </rv>
  <rv s="1">
    <fb>0.24600000000000002</fb>
    <v>28</v>
  </rv>
  <rv s="1">
    <fb>0.39600000000000002</fb>
    <v>28</v>
  </rv>
  <rv s="1">
    <fb>7.5999999999999998E-2</fb>
    <v>28</v>
  </rv>
  <rv s="1">
    <fb>0.17100000000000001</fb>
    <v>28</v>
  </rv>
  <rv s="1">
    <fb>0.60811000823974604</fb>
    <v>28</v>
  </rv>
  <rv s="0">
    <v>536870912</v>
    <v>Hamburg</v>
    <v>0937ec8c-54f7-94c7-d7b8-0ea8c6cfce6f</v>
    <v>en-GB</v>
    <v>Map</v>
  </rv>
  <rv s="0">
    <v>536870912</v>
    <v>Bavaria</v>
    <v>e4f7e69f-e1bc-189a-d23d-b2ecee6a88d5</v>
    <v>en-GB</v>
    <v>Map</v>
  </rv>
  <rv s="0">
    <v>536870912</v>
    <v>Brandenburg</v>
    <v>c841173c-24ae-1249-8be1-c2ff2ec02111</v>
    <v>en-GB</v>
    <v>Map</v>
  </rv>
  <rv s="0">
    <v>536870912</v>
    <v>Saxony</v>
    <v>db04ed86-d227-952f-dbae-2881e92d2d0a</v>
    <v>en-GB</v>
    <v>Map</v>
  </rv>
  <rv s="0">
    <v>536870912</v>
    <v>Saarland</v>
    <v>077b3058-0078-d492-aee0-52b8d21ee39e</v>
    <v>en-GB</v>
    <v>Map</v>
  </rv>
  <rv s="0">
    <v>536870912</v>
    <v>Schleswig-Holstein</v>
    <v>6dde426c-96c7-18bd-f4e1-b41b7575557a</v>
    <v>en-GB</v>
    <v>Map</v>
  </rv>
  <rv s="0">
    <v>536870912</v>
    <v>North Rhine-Westphalia</v>
    <v>7192ac29-308b-9018-2da7-1d16b5afb233</v>
    <v>en-GB</v>
    <v>Map</v>
  </rv>
  <rv s="0">
    <v>536870912</v>
    <v>Baden-Württemberg</v>
    <v>e4767d1d-15fd-a8bd-1fcd-f8214d3c189f</v>
    <v>en-GB</v>
    <v>Map</v>
  </rv>
  <rv s="0">
    <v>536870912</v>
    <v>Mecklenburg-Vorpommern</v>
    <v>b0adc1b4-6fe2-3ad0-81e1-78c9ba53cedb</v>
    <v>en-GB</v>
    <v>Map</v>
  </rv>
  <rv s="0">
    <v>536870912</v>
    <v>Lower Saxony</v>
    <v>c91589e2-9db8-e9f2-b60d-1000c3502bc2</v>
    <v>en-GB</v>
    <v>Map</v>
  </rv>
  <rv s="0">
    <v>536870912</v>
    <v>Hesse</v>
    <v>90fbe078-3753-40db-ff12-40aa58e76c5f</v>
    <v>en-GB</v>
    <v>Map</v>
  </rv>
  <rv s="0">
    <v>536870912</v>
    <v>Saxony-Anhalt</v>
    <v>6af91c75-020d-7d63-0e2d-ab73f9f73280</v>
    <v>en-GB</v>
    <v>Map</v>
  </rv>
  <rv s="0">
    <v>536870912</v>
    <v>Rhineland-Palatinate</v>
    <v>b2634da1-26f3-4709-d63d-9f9489a33d9c</v>
    <v>en-GB</v>
    <v>Map</v>
  </rv>
  <rv s="0">
    <v>536870912</v>
    <v>Bremen</v>
    <v>70a6262d-6ded-6a1a-8a3d-e24538d50a05</v>
    <v>en-GB</v>
    <v>Map</v>
  </rv>
  <rv s="3">
    <v>21</v>
  </rv>
  <rv s="1">
    <fb>0.11505903952014901</fb>
    <v>28</v>
  </rv>
  <rv s="1">
    <fb>0.48799999999999999</fb>
    <v>28</v>
  </rv>
  <rv s="1">
    <fb>3.0429999828338602E-2</fb>
    <v>37</v>
  </rv>
  <rv s="1">
    <fb>64324835</fb>
    <v>29</v>
  </rv>
  <rv s="5">
    <v>#VALUE!</v>
    <v>en-GB</v>
    <v>75c62d8e-1449-4e4d-b188-d9e88f878dd9</v>
    <v>536870912</v>
    <v>1</v>
    <v>88</v>
    <v>21</v>
    <v>Germany</v>
    <v>24</v>
    <v>25</v>
    <v>Map</v>
    <v>26</v>
    <v>89</v>
    <v>DE</v>
    <v>605</v>
    <v>606</v>
    <v>607</v>
    <v>608</v>
    <v>609</v>
    <v>610</v>
    <v>611</v>
    <v>612</v>
    <v>613</v>
    <v>EUR</v>
    <v>Germany, by formality the Federal Republic of Germany, is a country in Central Europe. It is the second most populous country in Europe after Russia, and the most populous member state of the European Union. Germany is situated between the Baltic and North seas to the north, and the Alps to the south; it covers an area of 357,022 square kilometres, with a population of over 83 million within its 16 constituent states. Germany borders Denmark to the north, Poland and the Czech Republic to the east, Austria and Switzerland to the south, and France, Luxembourg, Belgium, and the Netherlands to the west. The nation's capital and largest city is Berlin and its financial centre is Frankfurt; the largest urban area is the Ruhr.</v>
    <v>614</v>
    <v>615</v>
    <v>616</v>
    <v>617</v>
    <v>455</v>
    <v>618</v>
    <v>619</v>
    <v>620</v>
    <v>621</v>
    <v>622</v>
    <v>610</v>
    <v>626</v>
    <v>627</v>
    <v>628</v>
    <v>629</v>
    <v>28</v>
    <v>630</v>
    <v>Germany</v>
    <v>Deutschlandlied</v>
    <v>631</v>
    <v>Federal Republic of Germany</v>
    <v>632</v>
    <v>633</v>
    <v>634</v>
    <v>635</v>
    <v>636</v>
    <v>637</v>
    <v>383</v>
    <v>638</v>
    <v>385</v>
    <v>639</v>
    <v>640</v>
    <v>655</v>
    <v>656</v>
    <v>599</v>
    <v>657</v>
    <v>658</v>
    <v>Germany</v>
    <v>659</v>
    <v>mdp/vdpid/94</v>
  </rv>
  <rv s="0">
    <v>536870912</v>
    <v>Austria</v>
    <v>c3f78b59-5e8d-133a-d0e2-ff2e71c4a5d5</v>
    <v>en-GB</v>
    <v>Map</v>
  </rv>
  <rv s="1">
    <fb>0.32356676139641499</fb>
    <v>28</v>
  </rv>
  <rv s="1">
    <fb>83871</fb>
    <v>29</v>
  </rv>
  <rv s="1">
    <fb>21000</fb>
    <v>29</v>
  </rv>
  <rv s="1">
    <fb>9.6999999999999993</fb>
    <v>30</v>
  </rv>
  <rv s="1">
    <fb>43</fb>
    <v>31</v>
  </rv>
  <rv s="0">
    <v>536870912</v>
    <v>Vienna</v>
    <v>a844b6d2-ff6e-902b-d359-8f7db08f7bb9</v>
    <v>en-GB</v>
    <v>Map</v>
  </rv>
  <rv s="1">
    <fb>61447.919000000002</fb>
    <v>29</v>
  </rv>
  <rv s="1">
    <fb>118.057979804947</fb>
    <v>32</v>
  </rv>
  <rv s="1">
    <fb>1.5308955342270201E-2</fb>
    <v>28</v>
  </rv>
  <rv s="1">
    <fb>8355.8419518213395</fb>
    <v>29</v>
  </rv>
  <rv s="1">
    <fb>1.47</fb>
    <v>30</v>
  </rv>
  <rv s="1">
    <fb>0.46905712836916402</fb>
    <v>28</v>
  </rv>
  <rv s="1">
    <fb>65.661821989472699</fb>
    <v>33</v>
  </rv>
  <rv s="1">
    <fb>1.2</fb>
    <v>34</v>
  </rv>
  <rv s="1">
    <fb>446314739528.46997</fb>
    <v>35</v>
  </rv>
  <rv s="1">
    <fb>1.0311315000000001</fb>
    <v>28</v>
  </rv>
  <rv s="1">
    <fb>0.85057140000000009</fb>
    <v>28</v>
  </rv>
  <rv s="2">
    <v>3</v>
    <v>26</v>
    <v>102</v>
    <v>6</v>
    <v>0</v>
    <v>Image of Austria</v>
  </rv>
  <rv s="1">
    <fb>2.9</fb>
    <v>33</v>
  </rv>
  <rv s="0">
    <v>805306368</v>
    <v>Alexander Van der Bellen (President)</v>
    <v>09a88c4e-ba78-3b88-7539-fedb6d48b4a2</v>
    <v>en-GB</v>
    <v>Generic</v>
  </rv>
  <rv s="0">
    <v>805306368</v>
    <v>Mario Kunasek (Minister)</v>
    <v>b9cf9ee5-9f78-2ad2-8dba-3c4e5f9e27ff</v>
    <v>en-GB</v>
    <v>Generic</v>
  </rv>
  <rv s="0">
    <v>805306368</v>
    <v>Christoph Grabenwarter (President)</v>
    <v>c5714762-0bb1-0545-cba7-873dd2ba9aa3</v>
    <v>en-GB</v>
    <v>Generic</v>
  </rv>
  <rv s="3">
    <v>22</v>
  </rv>
  <rv s="4">
    <v>https://www.bing.com/search?q=austria&amp;form=skydnc</v>
    <v>Learn more on Bing</v>
  </rv>
  <rv s="1">
    <fb>81.643902439024401</fb>
    <v>33</v>
  </rv>
  <rv s="1">
    <fb>133098220000</fb>
    <v>35</v>
  </rv>
  <rv s="1">
    <fb>0.179240277</fb>
    <v>28</v>
  </rv>
  <rv s="1">
    <fb>5.1696999999999997</fb>
    <v>30</v>
  </rv>
  <rv s="1">
    <fb>8877067</fb>
    <v>29</v>
  </rv>
  <rv s="1">
    <fb>0.23100000000000001</fb>
    <v>28</v>
  </rv>
  <rv s="1">
    <fb>0.23</fb>
    <v>28</v>
  </rv>
  <rv s="1">
    <fb>0.37799999999999995</fb>
    <v>28</v>
  </rv>
  <rv s="1">
    <fb>0.03</fb>
    <v>28</v>
  </rv>
  <rv s="1">
    <fb>0.08</fb>
    <v>28</v>
  </rv>
  <rv s="1">
    <fb>0.13300000000000001</fb>
    <v>28</v>
  </rv>
  <rv s="1">
    <fb>0.17800000000000002</fb>
    <v>28</v>
  </rv>
  <rv s="1">
    <fb>0.60683998107910198</fb>
    <v>28</v>
  </rv>
  <rv s="0">
    <v>536870912</v>
    <v>Tyrol</v>
    <v>bbfb1e8f-7c58-8f12-9249-9ff4d210f1d6</v>
    <v>en-GB</v>
    <v>Map</v>
  </rv>
  <rv s="0">
    <v>536870912</v>
    <v>Carinthia</v>
    <v>5e37573b-7455-bff5-b6e2-1efd0b0d6059</v>
    <v>en-GB</v>
    <v>Map</v>
  </rv>
  <rv s="0">
    <v>536870912</v>
    <v>Styria</v>
    <v>27e5c768-8121-a58a-3641-f4576289d790</v>
    <v>en-GB</v>
    <v>Map</v>
  </rv>
  <rv s="0">
    <v>536870912</v>
    <v>Upper Austria</v>
    <v>5eda3d8d-2623-8c5c-71b9-98e76b245f37</v>
    <v>en-GB</v>
    <v>Map</v>
  </rv>
  <rv s="0">
    <v>536870912</v>
    <v>Salzburg</v>
    <v>f1e6feb1-ca38-e293-2657-06a535e7d8ed</v>
    <v>en-GB</v>
    <v>Map</v>
  </rv>
  <rv s="0">
    <v>536870912</v>
    <v>Lower Austria</v>
    <v>4dcd6132-5fe3-19ce-a37c-ff75732178e2</v>
    <v>en-GB</v>
    <v>Map</v>
  </rv>
  <rv s="0">
    <v>536870912</v>
    <v>Burgenland</v>
    <v>20b1c17e-6204-a0df-6047-2725dec16761</v>
    <v>en-GB</v>
    <v>Map</v>
  </rv>
  <rv s="0">
    <v>536870912</v>
    <v>Vorarlberg</v>
    <v>515e6b8f-2ef0-2ac9-184c-2834f6770193</v>
    <v>en-GB</v>
    <v>Map</v>
  </rv>
  <rv s="3">
    <v>23</v>
  </rv>
  <rv s="1">
    <fb>0.25405547466329398</fb>
    <v>28</v>
  </rv>
  <rv s="1">
    <fb>0.51400000000000001</fb>
    <v>28</v>
  </rv>
  <rv s="1">
    <fb>4.6739997863769499E-2</fb>
    <v>37</v>
  </rv>
  <rv s="1">
    <fb>5194416</fb>
    <v>29</v>
  </rv>
  <rv s="9">
    <v>#VALUE!</v>
    <v>en-GB</v>
    <v>c3f78b59-5e8d-133a-d0e2-ff2e71c4a5d5</v>
    <v>536870912</v>
    <v>1</v>
    <v>99</v>
    <v>100</v>
    <v>Austria</v>
    <v>24</v>
    <v>25</v>
    <v>Map</v>
    <v>26</v>
    <v>101</v>
    <v>AT</v>
    <v>662</v>
    <v>663</v>
    <v>664</v>
    <v>665</v>
    <v>666</v>
    <v>667</v>
    <v>668</v>
    <v>669</v>
    <v>670</v>
    <v>EUR</v>
    <v>Austria, officially the Republic of Austria, is a landlocked country in the southern part of Central Europe, situated at Eastern Alps. It is a federation of nine states, one of which is the capital Vienna, the largest city and state by population. The country is bordered by Germany to the northwest, the Czech Republic to the north, Slovakia to the northeast, Hungary to the east, Slovenia and Italy to the south, and Switzerland and Liechtenstein to the west. It occupies an area of 83,879 km² and has a population of 9 million people.</v>
    <v>671</v>
    <v>672</v>
    <v>673</v>
    <v>674</v>
    <v>675</v>
    <v>676</v>
    <v>677</v>
    <v>678</v>
    <v>679</v>
    <v>680</v>
    <v>667</v>
    <v>684</v>
    <v>685</v>
    <v>686</v>
    <v>687</v>
    <v>375</v>
    <v>Austria</v>
    <v>Land der Berge, Land am Strome</v>
    <v>631</v>
    <v>Republic of Austria</v>
    <v>688</v>
    <v>689</v>
    <v>690</v>
    <v>691</v>
    <v>692</v>
    <v>693</v>
    <v>694</v>
    <v>695</v>
    <v>696</v>
    <v>697</v>
    <v>698</v>
    <v>707</v>
    <v>708</v>
    <v>599</v>
    <v>709</v>
    <v>710</v>
    <v>Austria</v>
    <v>711</v>
    <v>mdp/vdpid/14</v>
  </rv>
  <rv s="0">
    <v>536870912</v>
    <v>Australia</v>
    <v>06de2191-243d-a83f-6990-2eb1c7f3382a</v>
    <v>en-GB</v>
    <v>Map</v>
  </rv>
  <rv s="1">
    <fb>0.48241944248714902</fb>
    <v>28</v>
  </rv>
  <rv s="1">
    <fb>7741220</fb>
    <v>29</v>
  </rv>
  <rv s="1">
    <fb>58000</fb>
    <v>29</v>
  </rv>
  <rv s="1">
    <fb>12.6</fb>
    <v>30</v>
  </rv>
  <rv s="1">
    <fb>61</fb>
    <v>31</v>
  </rv>
  <rv s="0">
    <v>536870912</v>
    <v>Canberra</v>
    <v>59ab58e3-2f00-9175-e7b8-76d910040855</v>
    <v>en-GB</v>
    <v>Map</v>
  </rv>
  <rv s="1">
    <fb>375907.837</fb>
    <v>29</v>
  </rv>
  <rv s="1">
    <fb>119.797086368366</fb>
    <v>32</v>
  </rv>
  <rv s="1">
    <fb>1.61076787290379E-2</fb>
    <v>28</v>
  </rv>
  <rv s="1">
    <fb>10071.3989785006</fb>
    <v>29</v>
  </rv>
  <rv s="1">
    <fb>1.74</fb>
    <v>30</v>
  </rv>
  <rv s="1">
    <fb>0.16258278059599401</fb>
    <v>28</v>
  </rv>
  <rv s="1">
    <fb>89.625630110237395</fb>
    <v>33</v>
  </rv>
  <rv s="1">
    <fb>0.93</fb>
    <v>34</v>
  </rv>
  <rv s="1">
    <fb>1392680589329.1399</fb>
    <v>35</v>
  </rv>
  <rv s="1">
    <fb>1.0033898000000001</fb>
    <v>28</v>
  </rv>
  <rv s="1">
    <fb>1.1314216000000001</fb>
    <v>28</v>
  </rv>
  <rv s="2">
    <v>4</v>
    <v>26</v>
    <v>113</v>
    <v>6</v>
    <v>0</v>
    <v>Image of Australia</v>
  </rv>
  <rv s="0">
    <v>536870912</v>
    <v>Sydney</v>
    <v>3ecec2e8-2993-42e7-7299-f693bbe3b9b9</v>
    <v>en-GB</v>
    <v>Map</v>
  </rv>
  <rv s="0">
    <v>805306368</v>
    <v>Elizabeth II (Monarch)</v>
    <v>01e347c1-9d99-c7e6-79d1-390a1844d093</v>
    <v>en-GB</v>
    <v>Generic</v>
  </rv>
  <rv s="0">
    <v>805306368</v>
    <v>Marise Payne (Minister)</v>
    <v>cd9c9929-6142-5198-b223-76f660676213</v>
    <v>en-GB</v>
    <v>Generic</v>
  </rv>
  <rv s="0">
    <v>805306368</v>
    <v>Michael Sukkar (Minister)</v>
    <v>27192705-0614-e5d2-5d14-1a6dfcd54b04</v>
    <v>en-GB</v>
    <v>Generic</v>
  </rv>
  <rv s="0">
    <v>805306368</v>
    <v>David Littleproud (Minister)</v>
    <v>2a188c78-f1bd-2fa4-6ea0-416519b983f6</v>
    <v>en-GB</v>
    <v>Generic</v>
  </rv>
  <rv s="3">
    <v>24</v>
  </rv>
  <rv s="4">
    <v>https://www.bing.com/search?q=australia&amp;form=skydnc</v>
    <v>Learn more on Bing</v>
  </rv>
  <rv s="1">
    <fb>82.748780487804893</fb>
    <v>33</v>
  </rv>
  <rv s="1">
    <fb>1487598500000</fb>
    <v>35</v>
  </rv>
  <rv s="1">
    <fb>6</fb>
    <v>33</v>
  </rv>
  <rv s="1">
    <fb>13.59</fb>
    <v>34</v>
  </rv>
  <rv s="1">
    <fb>0.19558295019999999</fb>
    <v>28</v>
  </rv>
  <rv s="1">
    <fb>3.6778</fb>
    <v>30</v>
  </rv>
  <rv s="1">
    <fb>25766605</fb>
    <v>29</v>
  </rv>
  <rv s="1">
    <fb>0.221</fb>
    <v>28</v>
  </rv>
  <rv s="1">
    <fb>0.27</fb>
    <v>28</v>
  </rv>
  <rv s="1">
    <fb>7.400000000000001E-2</fb>
    <v>28</v>
  </rv>
  <rv s="1">
    <fb>0.122</fb>
    <v>28</v>
  </rv>
  <rv s="1">
    <fb>0.161</fb>
    <v>28</v>
  </rv>
  <rv s="1">
    <fb>0.65517997741699208</fb>
    <v>28</v>
  </rv>
  <rv s="0">
    <v>536870912</v>
    <v>South Australia</v>
    <v>202994ba-49c2-98c5-91fa-e0b05ffcf2da</v>
    <v>en-GB</v>
    <v>Map</v>
  </rv>
  <rv s="0">
    <v>536870912</v>
    <v>New South Wales</v>
    <v>9143b1e4-782f-52c3-0f4a-cea5eaf6f36a</v>
    <v>en-GB</v>
    <v>Map</v>
  </rv>
  <rv s="0">
    <v>536870912</v>
    <v>Tasmania</v>
    <v>8327961c-5e1c-9007-38cc-b90bc76e7bc3</v>
    <v>en-GB</v>
    <v>Map</v>
  </rv>
  <rv s="0">
    <v>536870912</v>
    <v>Australian Capital Territory</v>
    <v>c296eb2e-2c1a-16bf-bc37-164541ce7365</v>
    <v>en-GB</v>
    <v>Map</v>
  </rv>
  <rv s="0">
    <v>536870912</v>
    <v>Queensland</v>
    <v>d8d1c6ea-bc68-82f2-5bb3-ae7aa11442b4</v>
    <v>en-GB</v>
    <v>Map</v>
  </rv>
  <rv s="0">
    <v>536870912</v>
    <v>Western Australia</v>
    <v>bf87c7cd-72cb-99af-809b-eb7577149dcd</v>
    <v>en-GB</v>
    <v>Map</v>
  </rv>
  <rv s="0">
    <v>536870912</v>
    <v>Victoria</v>
    <v>afad25fd-4cbc-2e30-7764-19bd8a1cb1bc</v>
    <v>en-GB</v>
    <v>Map</v>
  </rv>
  <rv s="0">
    <v>536870912</v>
    <v>Northern Territory</v>
    <v>20947ace-4dd4-0516-21df-2af8da517b06</v>
    <v>en-GB</v>
    <v>Map</v>
  </rv>
  <rv s="3">
    <v>25</v>
  </rv>
  <rv s="1">
    <fb>0.22985815296127299</fb>
    <v>28</v>
  </rv>
  <rv s="3">
    <v>26</v>
  </rv>
  <rv s="1">
    <fb>0.47399999999999998</fb>
    <v>28</v>
  </rv>
  <rv s="1">
    <fb>5.2680001258850098E-2</fb>
    <v>37</v>
  </rv>
  <rv s="1">
    <fb>21844756</fb>
    <v>29</v>
  </rv>
  <rv s="5">
    <v>#VALUE!</v>
    <v>en-GB</v>
    <v>06de2191-243d-a83f-6990-2eb1c7f3382a</v>
    <v>536870912</v>
    <v>1</v>
    <v>111</v>
    <v>21</v>
    <v>Australia</v>
    <v>24</v>
    <v>25</v>
    <v>Map</v>
    <v>26</v>
    <v>112</v>
    <v>AU</v>
    <v>714</v>
    <v>715</v>
    <v>716</v>
    <v>717</v>
    <v>718</v>
    <v>719</v>
    <v>720</v>
    <v>721</v>
    <v>722</v>
    <v>AUD</v>
    <v>Australia, officially the Commonwealth of Australia, is a sovereign country comprising the mainland of the Australian continent, the island of Tasmania, and numerous smaller islands. With an area of 7,617,930 square kilometres, Australia is the largest country by area in Oceania and the world's sixth-largest country. Australia is the oldest, flattest, and driest inhabited continent, with the least fertile soils. It is a megadiverse country, and its size gives it a wide variety of landscapes and climates, with deserts in the centre, tropical rainforests in the north-east, and mountain ranges in the south-east.</v>
    <v>723</v>
    <v>724</v>
    <v>725</v>
    <v>726</v>
    <v>727</v>
    <v>728</v>
    <v>729</v>
    <v>730</v>
    <v>731</v>
    <v>622</v>
    <v>732</v>
    <v>737</v>
    <v>738</v>
    <v>739</v>
    <v>740</v>
    <v>741</v>
    <v>742</v>
    <v>Australia</v>
    <v>Advance Australia Fair</v>
    <v>225</v>
    <v>Commonwealth of Australia</v>
    <v>743</v>
    <v>744</v>
    <v>745</v>
    <v>746</v>
    <v>747</v>
    <v>36</v>
    <v>37</v>
    <v>748</v>
    <v>749</v>
    <v>750</v>
    <v>751</v>
    <v>760</v>
    <v>761</v>
    <v>762</v>
    <v>763</v>
    <v>764</v>
    <v>Australia</v>
    <v>765</v>
    <v>mdp/vdpid/12</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alcOrigin" t="i"/>
    <k n="ComputedImage" t="b"/>
    <k n="Text" t="s"/>
  </s>
  <s t="_array">
    <k n="array" t="a"/>
  </s>
  <s t="_hyperlink">
    <k n="Address" t="s"/>
    <k n="Text"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nfant mortality" t="r"/>
    <k n="Largest city" t="r"/>
    <k n="Leader(s)" t="r"/>
    <k n="LearnMoreOnLink" t="r"/>
    <k n="Life expectancy" t="r"/>
    <k n="Market cap of listed companies"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Description" t="s"/>
    <k n="Electric power consumption" t="r"/>
    <k n="Fertility rate" t="r"/>
    <k n="Forested area (%)" t="r"/>
    <k n="Fossil fuel energy consumption" t="r"/>
    <k n="Gasoline price" t="r"/>
    <k n="GDP" t="r"/>
    <k n="Gross primary education enrollment (%)" t="r"/>
    <k n="Gross tertiary education enrollment (%)"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rvStructures>
</file>

<file path=xl/richData/rdsupportingpropertybag.xml><?xml version="1.0" encoding="utf-8"?>
<supportingPropertyBags xmlns="http://schemas.microsoft.com/office/spreadsheetml/2017/richdata2">
  <spbArrays count="5">
    <a count="64">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Market cap of listed companies</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Description</v>
    </a>
    <a count="63">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Description</v>
    </a>
    <a count="63">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Market cap of listed companies</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spbArrays>
  <spbData count="114">
    <spb s="0">
      <v xml:space="preserve">data.worldbank.org	</v>
      <v xml:space="preserve">	</v>
      <v xml:space="preserve">http://data.worldbank.org/indicator/FP.CPI.TOTL	</v>
      <v xml:space="preserve">	</v>
    </spb>
    <spb s="0">
      <v xml:space="preserve">Wikipedia	Cia	travel.state.gov	</v>
      <v xml:space="preserve">CC-BY-SA			</v>
      <v xml:space="preserve">http://en.wikipedia.org/wiki/United_Kingdom	https://www.cia.gov/library/publications/the-world-factbook/geos/uk.html?Transportation	https://travel.state.gov/content/travel/en/international-travel/International-Travel-Country-Information-Pages/UnitedKingdom.html?wcmmode=disabled	</v>
      <v xml:space="preserve">http://creativecommons.org/licenses/by-sa/3.0/			</v>
    </spb>
    <spb s="0">
      <v xml:space="preserve">Cia	</v>
      <v xml:space="preserve">	</v>
      <v xml:space="preserve">https://www.cia.gov/library/publications/the-world-factbook/geos/uk.html?Transportation	</v>
      <v xml:space="preserve">	</v>
    </spb>
    <spb s="0">
      <v xml:space="preserve">Wikipedia	Cia	Wikipedia	travel.state.gov	ons.gov.uk	Sec	</v>
      <v xml:space="preserve">CC-BY-SA		CC-BY-SA				</v>
      <v xml:space="preserve">http://en.wikipedia.org/wiki/United_Kingdom	https://www.cia.gov/library/publications/the-world-factbook/geos/uk.html?Transportation	https://en.wikipedia.org/wiki/United_Kingdom	https://travel.state.gov/content/travel/en/international-travel/International-Travel-Country-Information-Pages/UnitedKingdom.html?wcmmode=disabled	https://www.ons.gov.uk/file?uri=/peoplepopulationandcommunity/populationandmigration/populationestimates/datasets/populationestimatesforukenglandandwalesscotlandandnorthernireland/mid2012tomid2016/ukmidyearestimates20122016.xls	https://www.sec.gov/cgi-bin/browse-edgar?action=getcompany&amp;CIK=0001924953	</v>
      <v xml:space="preserve">http://creativecommons.org/licenses/by-sa/3.0/		http://creativecommons.org/licenses/by-sa/3.0/				</v>
    </spb>
    <spb s="0">
      <v xml:space="preserve">data.worldbank.org	</v>
      <v xml:space="preserve">	</v>
      <v xml:space="preserve">http://data.worldbank.org/indicator/SP.DYN.CBRT.IN	</v>
      <v xml:space="preserve">	</v>
    </spb>
    <spb s="0">
      <v xml:space="preserve">data.worldbank.org	</v>
      <v xml:space="preserve">	</v>
      <v xml:space="preserve">http://data.worldbank.org/indicator/SP.POP.TOTL	</v>
      <v xml:space="preserve">	</v>
    </spb>
    <spb s="0">
      <v xml:space="preserve">Wikipedia	</v>
      <v xml:space="preserve">CC-BY-SA	</v>
      <v xml:space="preserve">http://en.wikipedia.org/wiki/United_Kingdom	</v>
      <v xml:space="preserve">http://creativecommons.org/licenses/by-sa/3.0/	</v>
    </spb>
    <spb s="0">
      <v xml:space="preserve">Wikipedia	Cia	</v>
      <v xml:space="preserve">CC-BY-SA		</v>
      <v xml:space="preserve">http://en.wikipedia.org/wiki/United_Kingdom	https://www.cia.gov/library/publications/the-world-factbook/geos/uk.html?Transportation	</v>
      <v xml:space="preserve">http://creativecommons.org/licenses/by-sa/3.0/		</v>
    </spb>
    <spb s="0">
      <v xml:space="preserve">Wikipedia	Wikipedia	Cia	travel.state.gov	Sec	</v>
      <v xml:space="preserve">CC-BY-SA	CC-BY-SA				</v>
      <v xml:space="preserve">http://en.wikipedia.org/wiki/United_Kingdom	http://fr.wikipedia.org/wiki/Royaume-Uni	https://www.cia.gov/library/publications/the-world-factbook/geos/uk.html?Transportation	https://travel.state.gov/content/travel/en/international-travel/International-Travel-Country-Information-Pages/UnitedKingdom.html?wcmmode=disabled	https://www.sec.gov/cgi-bin/browse-edgar?action=getcompany&amp;CIK=0001924953	</v>
      <v xml:space="preserve">http://creativecommons.org/licenses/by-sa/3.0/	http://creativecommons.org/licenses/by-sa/3.0/				</v>
    </spb>
    <spb s="0">
      <v xml:space="preserve">data.worldbank.org	</v>
      <v xml:space="preserve">	</v>
      <v xml:space="preserve">http://data.worldbank.org/indicator/SP.DYN.TFRT.IN	</v>
      <v xml:space="preserve">	</v>
    </spb>
    <spb s="0">
      <v xml:space="preserve">data.worldbank.org	</v>
      <v xml:space="preserve">	</v>
      <v xml:space="preserve">http://data.worldbank.org/indicator/SP.DYN.LE00.IN	</v>
      <v xml:space="preserve">	</v>
    </spb>
    <spb s="0">
      <v xml:space="preserve">Wikipedia	Wikipedia	</v>
      <v xml:space="preserve">CC-BY-SA	CC-BY-SA	</v>
      <v xml:space="preserve">http://en.wikipedia.org/wiki/United_Kingdom	http://km.wikipedia.org/wiki/ចក្រភពអង់គ្លេស	</v>
      <v xml:space="preserve">http://creativecommons.org/licenses/by-sa/3.0/	http://creativecommons.org/licenses/by-sa/3.0/	</v>
    </spb>
    <spb s="0">
      <v xml:space="preserve">data.worldbank.org	</v>
      <v xml:space="preserve">	</v>
      <v xml:space="preserve">http://data.worldbank.org/indicator/SP.DYN.IMRT.IN	</v>
      <v xml:space="preserve">	</v>
    </spb>
    <spb s="0">
      <v xml:space="preserve">data.worldbank.org	</v>
      <v xml:space="preserve">	</v>
      <v xml:space="preserve">http://data.worldbank.org/indicator/SP.URB.TOTL	</v>
      <v xml:space="preserve">	</v>
    </spb>
    <spb s="0">
      <v xml:space="preserve">data.worldbank.org	</v>
      <v xml:space="preserve">	</v>
      <v xml:space="preserve">http://data.worldbank.org/indicator/MS.MIL.TOTL.P1	</v>
      <v xml:space="preserve">	</v>
    </spb>
    <spb s="0">
      <v xml:space="preserve">data.worldbank.org	</v>
      <v xml:space="preserve">	</v>
      <v xml:space="preserve">http://data.worldbank.org/indicator/SH.MED.PHYS.ZS	</v>
      <v xml:space="preserve">	</v>
    </spb>
    <spb s="0">
      <v xml:space="preserve">data.worldbank.org	</v>
      <v xml:space="preserve">	</v>
      <v xml:space="preserve">http://data.worldbank.org/indicator/EN.ATM.CO2E.KT	</v>
      <v xml:space="preserve">	</v>
    </spb>
    <spb s="0">
      <v xml:space="preserve">data.worldbank.org	</v>
      <v xml:space="preserve">	</v>
      <v xml:space="preserve">http://data.worldbank.org/indicator/SH.STA.MMRT	</v>
      <v xml:space="preserve">	</v>
    </spb>
    <spb s="0">
      <v xml:space="preserve">data.worldbank.org	</v>
      <v xml:space="preserve">	</v>
      <v xml:space="preserve">http://data.worldbank.org/indicator/EG.USE.ELEC.KH.PC	</v>
      <v xml:space="preserve">	</v>
    </spb>
    <spb s="0">
      <v xml:space="preserve">data.worldbank.org	</v>
      <v xml:space="preserve">	</v>
      <v xml:space="preserve">http://data.worldbank.org/indicator/SL.TLF.CACT.ZS	</v>
      <v xml:space="preserve">	</v>
    </spb>
    <spb s="1">
      <v>0</v>
      <v>1</v>
      <v>2</v>
      <v>3</v>
      <v>4</v>
      <v>5</v>
      <v>3</v>
      <v>6</v>
      <v>6</v>
      <v>7</v>
      <v>8</v>
      <v>6</v>
      <v>6</v>
      <v>2</v>
      <v>9</v>
      <v>1</v>
      <v>2</v>
      <v>10</v>
      <v>11</v>
      <v>2</v>
      <v>12</v>
      <v>13</v>
      <v>14</v>
      <v>2</v>
      <v>2</v>
      <v>8</v>
      <v>2</v>
      <v>15</v>
      <v>16</v>
      <v>17</v>
      <v>18</v>
      <v>2</v>
      <v>1</v>
      <v>2</v>
      <v>2</v>
      <v>2</v>
      <v>2</v>
      <v>2</v>
      <v>2</v>
      <v>2</v>
      <v>2</v>
      <v>2</v>
      <v>2</v>
      <v>19</v>
    </spb>
    <spb s="2">
      <v>0</v>
      <v>Name</v>
      <v>LearnMoreOnLink</v>
    </spb>
    <spb s="3">
      <v>0</v>
      <v>0</v>
      <v>0</v>
    </spb>
    <spb s="4">
      <v>0</v>
      <v>0</v>
    </spb>
    <spb s="5">
      <v>22</v>
      <v>22</v>
      <v>23</v>
      <v>22</v>
    </spb>
    <spb s="6">
      <v>1</v>
      <v>2</v>
      <v>3</v>
    </spb>
    <spb s="7">
      <v>https://www.bing.com</v>
      <v>https://www.bing.com/th?id=Ga%5Cbing_yt.png&amp;w=100&amp;h=40&amp;c=0&amp;pid=0.1</v>
      <v>Powered by Bing</v>
    </spb>
    <spb s="8">
      <v>2019</v>
      <v>2019</v>
      <v>square km</v>
      <v>per thousand (2018)</v>
      <v>2019</v>
      <v>2019</v>
      <v>2018</v>
      <v>per liter (2016)</v>
      <v>2019</v>
      <v>years (2018)</v>
      <v>2018</v>
      <v>per thousand (2018)</v>
      <v>2019</v>
      <v>2017</v>
      <v>2016</v>
      <v>2019</v>
      <v>2016</v>
      <v>2018</v>
      <v>kilotons per year (2016)</v>
      <v>deaths per 100,000 (2017)</v>
      <v>kWh (2014)</v>
      <v>2015</v>
      <v>2008</v>
      <v>2016</v>
      <v>2016</v>
      <v>2016</v>
      <v>2016</v>
      <v>2016</v>
      <v>2015</v>
      <v>2016</v>
      <v>2016</v>
      <v>2017</v>
      <v>2017</v>
      <v>2019</v>
    </spb>
    <spb s="9">
      <v>4</v>
    </spb>
    <spb s="9">
      <v>5</v>
    </spb>
    <spb s="9">
      <v>6</v>
    </spb>
    <spb s="9">
      <v>7</v>
    </spb>
    <spb s="9">
      <v>8</v>
    </spb>
    <spb s="9">
      <v>9</v>
    </spb>
    <spb s="9">
      <v>10</v>
    </spb>
    <spb s="9">
      <v>11</v>
    </spb>
    <spb s="0">
      <v xml:space="preserve">Wikipedia	</v>
      <v xml:space="preserve">Public domain	</v>
      <v xml:space="preserve">http://en.wikipedia.org/wiki/United_Kingdom	</v>
      <v xml:space="preserve">http://en.wikipedia.org/wiki/Public_domain	</v>
    </spb>
    <spb s="9">
      <v>12</v>
    </spb>
    <spb s="0">
      <v xml:space="preserve">Wikipedia	US Census	US Census	</v>
      <v xml:space="preserve">CC-BY-SA			</v>
      <v xml:space="preserve">http://en.wikipedia.org/wiki/United_States	https://www.census.gov/popest/data/state/asrh/2014/files/SC-EST2014-AGESEX-CIV.csv	http://www.census.gov/quickfacts/table/VET605214/	</v>
      <v xml:space="preserve">http://creativecommons.org/licenses/by-sa/3.0/			</v>
    </spb>
    <spb s="0">
      <v xml:space="preserve">US Census	Cia	</v>
      <v xml:space="preserve">		</v>
      <v xml:space="preserve">https://www.census.gov/popest/data/state/asrh/2014/files/SC-EST2014-AGESEX-CIV.csv	https://www.cia.gov/library/publications/the-world-factbook/geos/us.html?Transportation	</v>
      <v xml:space="preserve">		</v>
    </spb>
    <spb s="0">
      <v xml:space="preserve">Wikipedia	Wikipedia	US Census	Cia	US Census	Sec	</v>
      <v xml:space="preserve">CC-BY-SA	CC-BY-SA					</v>
      <v xml:space="preserve">http://en.wikipedia.org/wiki/United_States	https://en.wikipedia.org/wiki/United_States	https://www.census.gov/popest/data/state/asrh/2014/files/SC-EST2014-AGESEX-CIV.csv	https://www.cia.gov/library/publications/the-world-factbook/geos/us.html?Transportation	http://www.census.gov/quickfacts/table/VET605214/	https://www.sec.gov/cgi-bin/browse-edgar?action=getcompany&amp;CIK=0001582635	</v>
      <v xml:space="preserve">http://creativecommons.org/licenses/by-sa/3.0/	http://creativecommons.org/licenses/by-sa/3.0/					</v>
    </spb>
    <spb s="0">
      <v xml:space="preserve">Wikipedia	</v>
      <v xml:space="preserve">CC-BY-SA	</v>
      <v xml:space="preserve">http://en.wikipedia.org/wiki/United_States	</v>
      <v xml:space="preserve">http://creativecommons.org/licenses/by-sa/3.0/	</v>
    </spb>
    <spb s="0">
      <v xml:space="preserve">Wikipedia	US Census	Cia	</v>
      <v xml:space="preserve">CC-BY-SA			</v>
      <v xml:space="preserve">http://en.wikipedia.org/wiki/United_States	https://www.census.gov/popest/data/state/asrh/2014/files/SC-EST2014-AGESEX-CIV.csv	https://www.cia.gov/library/publications/the-world-factbook/geos/us.html?Transportation	</v>
      <v xml:space="preserve">http://creativecommons.org/licenses/by-sa/3.0/			</v>
    </spb>
    <spb s="0">
      <v xml:space="preserve">Wikipedia	US Census	US Census	Sec	</v>
      <v xml:space="preserve">CC-BY-SA				</v>
      <v xml:space="preserve">http://en.wikipedia.org/wiki/United_States	https://www.census.gov/popest/data/state/asrh/2014/files/SC-EST2014-AGESEX-CIV.csv	http://www.census.gov/quickfacts/table/VET605214/	https://www.sec.gov/cgi-bin/browse-edgar?action=getcompany&amp;CIK=0001582635	</v>
      <v xml:space="preserve">http://creativecommons.org/licenses/by-sa/3.0/				</v>
    </spb>
    <spb s="0">
      <v xml:space="preserve">US Census	</v>
      <v xml:space="preserve">	</v>
      <v xml:space="preserve">https://www.census.gov/popest/data/state/asrh/2014/files/SC-EST2014-AGESEX-CIV.csv	</v>
      <v xml:space="preserve">	</v>
    </spb>
    <spb s="0">
      <v xml:space="preserve">Wikipedia	Wikipedia	Wikidata	</v>
      <v xml:space="preserve">CC-BY-SA	CC-BY-SA		</v>
      <v xml:space="preserve">http://en.wikipedia.org/wiki/United_States	https://en.wikipedia.org/wiki/United_States	https://www.wikidata.org/wiki/Q30	</v>
      <v xml:space="preserve">http://creativecommons.org/licenses/by-sa/3.0/	http://creativecommons.org/licenses/by-sa/3.0/		</v>
    </spb>
    <spb s="0">
      <v xml:space="preserve">Wikipedia	US Census	Cia	US Census	Sec	</v>
      <v xml:space="preserve">CC-BY-SA					</v>
      <v xml:space="preserve">http://en.wikipedia.org/wiki/United_States	https://www.census.gov/popest/data/state/asrh/2014/files/SC-EST2014-AGESEX-CIV.csv	https://www.cia.gov/library/publications/the-world-factbook/geos/us.html?Transportation	http://www.census.gov/quickfacts/table/VET605214/	https://www.sec.gov/cgi-bin/browse-edgar?action=getcompany&amp;CIK=0001582635	</v>
      <v xml:space="preserve">http://creativecommons.org/licenses/by-sa/3.0/					</v>
    </spb>
    <spb s="10">
      <v>0</v>
      <v>38</v>
      <v>39</v>
      <v>40</v>
      <v>4</v>
      <v>5</v>
      <v>40</v>
      <v>41</v>
      <v>41</v>
      <v>42</v>
      <v>43</v>
      <v>41</v>
      <v>41</v>
      <v>9</v>
      <v>38</v>
      <v>44</v>
      <v>10</v>
      <v>45</v>
      <v>44</v>
      <v>12</v>
      <v>13</v>
      <v>14</v>
      <v>44</v>
      <v>46</v>
      <v>44</v>
      <v>15</v>
      <v>16</v>
      <v>17</v>
      <v>18</v>
      <v>44</v>
      <v>38</v>
      <v>44</v>
      <v>44</v>
      <v>44</v>
      <v>44</v>
      <v>44</v>
      <v>44</v>
      <v>44</v>
      <v>44</v>
      <v>44</v>
      <v>44</v>
      <v>19</v>
    </spb>
    <spb s="8">
      <v>2019</v>
      <v>2019</v>
      <v>square km</v>
      <v>per thousand (2018)</v>
      <v>2019</v>
      <v>2022</v>
      <v>2018</v>
      <v>per liter (2016)</v>
      <v>2019</v>
      <v>years (2018)</v>
      <v>2019</v>
      <v>per thousand (2018)</v>
      <v>2019</v>
      <v>2017</v>
      <v>2016</v>
      <v>2020</v>
      <v>2016</v>
      <v>2017</v>
      <v>kilotons per year (2016)</v>
      <v>deaths per 100,000 (2017)</v>
      <v>kWh (2014)</v>
      <v>2015</v>
      <v>2018</v>
      <v>2016</v>
      <v>2016</v>
      <v>2016</v>
      <v>2016</v>
      <v>2016</v>
      <v>2015</v>
      <v>2016</v>
      <v>2016</v>
      <v>2017</v>
      <v>2017</v>
      <v>2019</v>
    </spb>
    <spb s="0">
      <v xml:space="preserve">Wikipedia	</v>
      <v xml:space="preserve">Public domain	</v>
      <v xml:space="preserve">http://en.wikipedia.org/wiki/United_States	</v>
      <v xml:space="preserve">http://en.wikipedia.org/wiki/Public_domain	</v>
    </spb>
    <spb s="0">
      <v xml:space="preserve">Wikipedia	Cia	travel.state.gov	</v>
      <v xml:space="preserve">CC-BY-SA			</v>
      <v xml:space="preserve">http://en.wikipedia.org/wiki/United_Arab_Emirates	https://www.cia.gov/library/publications/the-world-factbook/geos/ae.html?Transportation	https://travel.state.gov/content/travel/en/international-travel/International-Travel-Country-Information-Pages/UnitedArabEmirates.html	</v>
      <v xml:space="preserve">http://creativecommons.org/licenses/by-sa/3.0/			</v>
    </spb>
    <spb s="0">
      <v xml:space="preserve">Wikipedia	Cia	</v>
      <v xml:space="preserve">CC-BY-SA		</v>
      <v xml:space="preserve">http://en.wikipedia.org/wiki/United_Arab_Emirates	https://www.cia.gov/library/publications/the-world-factbook/geos/ae.html?Transportation	</v>
      <v xml:space="preserve">http://creativecommons.org/licenses/by-sa/3.0/		</v>
    </spb>
    <spb s="0">
      <v xml:space="preserve">Wikipedia	Wikipedia	travel.state.gov	Sec	</v>
      <v xml:space="preserve">CC-BY-SA	CC-BY-SA			</v>
      <v xml:space="preserve">http://en.wikipedia.org/wiki/United_Arab_Emirates	https://en.wikipedia.org/wiki/United_Arab_Emirates	https://travel.state.gov/content/travel/en/international-travel/International-Travel-Country-Information-Pages/UnitedArabEmirates.html	https://www.sec.gov/cgi-bin/browse-edgar?action=getcompany&amp;CIK=0001931913	</v>
      <v xml:space="preserve">http://creativecommons.org/licenses/by-sa/3.0/	http://creativecommons.org/licenses/by-sa/3.0/			</v>
    </spb>
    <spb s="0">
      <v xml:space="preserve">Wikipedia	</v>
      <v xml:space="preserve">CC-BY-SA	</v>
      <v xml:space="preserve">http://en.wikipedia.org/wiki/United_Arab_Emirates	</v>
      <v xml:space="preserve">http://creativecommons.org/licenses/by-sa/3.0/	</v>
    </spb>
    <spb s="0">
      <v xml:space="preserve">Wikipedia	travel.state.gov	Sec	</v>
      <v xml:space="preserve">CC-BY-SA			</v>
      <v xml:space="preserve">http://en.wikipedia.org/wiki/United_Arab_Emirates	https://travel.state.gov/content/travel/en/international-travel/International-Travel-Country-Information-Pages/UnitedArabEmirates.html	https://www.sec.gov/cgi-bin/browse-edgar?action=getcompany&amp;CIK=0001931913	</v>
      <v xml:space="preserve">http://creativecommons.org/licenses/by-sa/3.0/			</v>
    </spb>
    <spb s="0">
      <v xml:space="preserve">travel.state.gov	</v>
      <v xml:space="preserve">	</v>
      <v xml:space="preserve">https://travel.state.gov/content/travel/en/international-travel/International-Travel-Country-Information-Pages/UnitedArabEmirates.html	</v>
      <v xml:space="preserve">	</v>
    </spb>
    <spb s="0">
      <v xml:space="preserve">Cia	</v>
      <v xml:space="preserve">	</v>
      <v xml:space="preserve">https://www.cia.gov/library/publications/the-world-factbook/geos/ae.html?Transportation	</v>
      <v xml:space="preserve">	</v>
    </spb>
    <spb s="0">
      <v xml:space="preserve">Wikipedia	Cia	travel.state.gov	Sec	</v>
      <v xml:space="preserve">CC-BY-SA				</v>
      <v xml:space="preserve">http://en.wikipedia.org/wiki/United_Arab_Emirates	https://www.cia.gov/library/publications/the-world-factbook/geos/ae.html?Transportation	https://travel.state.gov/content/travel/en/international-travel/International-Travel-Country-Information-Pages/UnitedArabEmirates.html	https://www.sec.gov/cgi-bin/browse-edgar?action=getcompany&amp;CIK=0001931913	</v>
      <v xml:space="preserve">http://creativecommons.org/licenses/by-sa/3.0/				</v>
    </spb>
    <spb s="11">
      <v>0</v>
      <v>50</v>
      <v>51</v>
      <v>52</v>
      <v>4</v>
      <v>5</v>
      <v>52</v>
      <v>53</v>
      <v>53</v>
      <v>51</v>
      <v>54</v>
      <v>53</v>
      <v>55</v>
      <v>56</v>
      <v>9</v>
      <v>50</v>
      <v>56</v>
      <v>10</v>
      <v>53</v>
      <v>56</v>
      <v>12</v>
      <v>13</v>
      <v>14</v>
      <v>56</v>
      <v>56</v>
      <v>57</v>
      <v>56</v>
      <v>15</v>
      <v>16</v>
      <v>17</v>
      <v>18</v>
      <v>56</v>
      <v>50</v>
      <v>56</v>
      <v>56</v>
      <v>56</v>
      <v>56</v>
      <v>56</v>
      <v>56</v>
      <v>56</v>
      <v>56</v>
      <v>56</v>
      <v>56</v>
      <v>19</v>
    </spb>
    <spb s="2">
      <v>1</v>
      <v>Name</v>
      <v>LearnMoreOnLink</v>
    </spb>
    <spb s="12">
      <v>1</v>
      <v>3</v>
    </spb>
    <spb s="8">
      <v>2019</v>
      <v>2019</v>
      <v>square km</v>
      <v>per thousand (2018)</v>
      <v>2019</v>
      <v>2019</v>
      <v>2018</v>
      <v>per liter (2016)</v>
      <v>2019</v>
      <v>years (2018)</v>
      <v>2018</v>
      <v>per thousand (2018)</v>
      <v>2019</v>
      <v>2017</v>
      <v>2016</v>
      <v>2019</v>
      <v>2016</v>
      <v>2018</v>
      <v>kilotons per year (2016)</v>
      <v>deaths per 100,000 (2017)</v>
      <v>kWh (2014)</v>
      <v>2014</v>
      <v>2019</v>
      <v>2014</v>
      <v>2014</v>
      <v>2014</v>
      <v>2014</v>
      <v>2014</v>
      <v>2015</v>
      <v>2014</v>
      <v>2014</v>
      <v>2017</v>
      <v>2016</v>
      <v>2019</v>
    </spb>
    <spb s="0">
      <v xml:space="preserve">Wikipedia	Cia	travel.state.gov	</v>
      <v xml:space="preserve">CC-BY-SA			</v>
      <v xml:space="preserve">http://en.wikipedia.org/wiki/Japan	https://www.cia.gov/library/publications/the-world-factbook/geos/ja.html?Transportation	https://travel.state.gov/content/travel/en/international-travel/International-Travel-Country-Information-Pages/Japan.html	</v>
      <v xml:space="preserve">http://creativecommons.org/licenses/by-sa/3.0/			</v>
    </spb>
    <spb s="0">
      <v xml:space="preserve">Wikipedia	</v>
      <v xml:space="preserve">CC-BY-SA	</v>
      <v xml:space="preserve">http://en.wikipedia.org/wiki/Japan	</v>
      <v xml:space="preserve">http://creativecommons.org/licenses/by-sa/3.0/	</v>
    </spb>
    <spb s="0">
      <v xml:space="preserve">Wikipedia	Wikipedia	Cia	travel.state.gov	Sec	</v>
      <v xml:space="preserve">CC-BY-SA	CC-BY-SA				</v>
      <v xml:space="preserve">http://en.wikipedia.org/wiki/Japan	https://en.wikipedia.org/wiki/Japan	https://www.cia.gov/library/publications/the-world-factbook/geos/ja.html?Transportation	https://travel.state.gov/content/travel/en/international-travel/International-Travel-Country-Information-Pages/Japan.html	https://www.sec.gov/cgi-bin/browse-edgar?action=getcompany&amp;CIK=0001934399	</v>
      <v xml:space="preserve">http://creativecommons.org/licenses/by-sa/3.0/	http://creativecommons.org/licenses/by-sa/3.0/				</v>
    </spb>
    <spb s="0">
      <v xml:space="preserve">Wikipedia	Cia	</v>
      <v xml:space="preserve">CC-BY-SA		</v>
      <v xml:space="preserve">http://en.wikipedia.org/wiki/Japan	https://www.cia.gov/library/publications/the-world-factbook/geos/ja.html?Transportation	</v>
      <v xml:space="preserve">http://creativecommons.org/licenses/by-sa/3.0/		</v>
    </spb>
    <spb s="0">
      <v xml:space="preserve">Wikipedia	Wikipedia	Cia	travel.state.gov	Sec	</v>
      <v xml:space="preserve">CC-BY-SA	CC-BY-SA				</v>
      <v xml:space="preserve">http://en.wikipedia.org/wiki/Japan	http://fr.wikipedia.org/wiki/Japon	https://www.cia.gov/library/publications/the-world-factbook/geos/ja.html?Transportation	https://travel.state.gov/content/travel/en/international-travel/International-Travel-Country-Information-Pages/Japan.html	https://www.sec.gov/cgi-bin/browse-edgar?action=getcompany&amp;CIK=0001934399	</v>
      <v xml:space="preserve">http://creativecommons.org/licenses/by-sa/3.0/	http://creativecommons.org/licenses/by-sa/3.0/				</v>
    </spb>
    <spb s="0">
      <v xml:space="preserve">travel.state.gov	</v>
      <v xml:space="preserve">	</v>
      <v xml:space="preserve">https://travel.state.gov/content/travel/en/international-travel/International-Travel-Country-Information-Pages/Japan.html	</v>
      <v xml:space="preserve">	</v>
    </spb>
    <spb s="0">
      <v xml:space="preserve">Cia	</v>
      <v xml:space="preserve">	</v>
      <v xml:space="preserve">https://www.cia.gov/library/publications/the-world-factbook/geos/ja.html?Transportation	</v>
      <v xml:space="preserve">	</v>
    </spb>
    <spb s="13">
      <v>0</v>
      <v>62</v>
      <v>63</v>
      <v>64</v>
      <v>4</v>
      <v>63</v>
      <v>64</v>
      <v>63</v>
      <v>63</v>
      <v>65</v>
      <v>66</v>
      <v>63</v>
      <v>67</v>
      <v>68</v>
      <v>9</v>
      <v>62</v>
      <v>68</v>
      <v>10</v>
      <v>63</v>
      <v>68</v>
      <v>12</v>
      <v>13</v>
      <v>14</v>
      <v>68</v>
      <v>68</v>
      <v>66</v>
      <v>68</v>
      <v>15</v>
      <v>16</v>
      <v>17</v>
      <v>18</v>
      <v>68</v>
      <v>62</v>
      <v>68</v>
      <v>68</v>
      <v>68</v>
      <v>68</v>
      <v>68</v>
      <v>68</v>
      <v>68</v>
      <v>68</v>
      <v>68</v>
      <v>68</v>
      <v>19</v>
    </spb>
    <spb s="2">
      <v>2</v>
      <v>Name</v>
      <v>LearnMoreOnLink</v>
    </spb>
    <spb s="8">
      <v>2019</v>
      <v>2019</v>
      <v>square km</v>
      <v>per thousand (2018)</v>
      <v>2020</v>
      <v>2019</v>
      <v>2018</v>
      <v>per liter (2016)</v>
      <v>2019</v>
      <v>years (2018)</v>
      <v>2018</v>
      <v>per thousand (2018)</v>
      <v>2019</v>
      <v>2017</v>
      <v>2016</v>
      <v>2019</v>
      <v>2016</v>
      <v>2016</v>
      <v>kilotons per year (2016)</v>
      <v>deaths per 100,000 (2017)</v>
      <v>kWh (2014)</v>
      <v>2015</v>
      <v>2019</v>
      <v>2013</v>
      <v>2013</v>
      <v>2013</v>
      <v>2013</v>
      <v>2013</v>
      <v>2015</v>
      <v>2013</v>
      <v>2013</v>
      <v>2015</v>
      <v>2015</v>
      <v>2019</v>
    </spb>
    <spb s="0">
      <v xml:space="preserve">Wikipedia	Cia	travel.state.gov	</v>
      <v xml:space="preserve">CC-BY-SA			</v>
      <v xml:space="preserve">http://en.wikipedia.org/wiki/France	https://www.cia.gov/library/publications/the-world-factbook/geos/fr.html?Transportation	https://travel.state.gov/content/travel/en/international-travel/International-Travel-Country-Information-Pages/Monaco.html	</v>
      <v xml:space="preserve">http://creativecommons.org/licenses/by-sa/3.0/			</v>
    </spb>
    <spb s="0">
      <v xml:space="preserve">Wikipedia	Cia	</v>
      <v xml:space="preserve">CC-BY-SA		</v>
      <v xml:space="preserve">http://en.wikipedia.org/wiki/France	https://www.cia.gov/library/publications/the-world-factbook/geos/fr.html?Transportation	</v>
      <v xml:space="preserve">http://creativecommons.org/licenses/by-sa/3.0/		</v>
    </spb>
    <spb s="0">
      <v xml:space="preserve">Wikipedia	Wikipedia	Cia	travel.state.gov	Sec	</v>
      <v xml:space="preserve">CC-BY-SA	CC-BY-SA				</v>
      <v xml:space="preserve">http://en.wikipedia.org/wiki/France	https://en.wikipedia.org/wiki/France	https://www.cia.gov/library/publications/the-world-factbook/geos/fr.html?Transportation	https://travel.state.gov/content/travel/en/international-travel/International-Travel-Country-Information-Pages/Monaco.html	https://www.sec.gov/cgi-bin/browse-edgar?action=getcompany&amp;CIK=0001929509	</v>
      <v xml:space="preserve">http://creativecommons.org/licenses/by-sa/3.0/	http://creativecommons.org/licenses/by-sa/3.0/				</v>
    </spb>
    <spb s="0">
      <v xml:space="preserve">Wikipedia	</v>
      <v xml:space="preserve">CC-BY-SA	</v>
      <v xml:space="preserve">http://en.wikipedia.org/wiki/France	</v>
      <v xml:space="preserve">http://creativecommons.org/licenses/by-sa/3.0/	</v>
    </spb>
    <spb s="0">
      <v xml:space="preserve">Wikipedia	Wikipedia	Cia	travel.state.gov	Sec	</v>
      <v xml:space="preserve">CC-BY-SA	CC-BY-SA				</v>
      <v xml:space="preserve">http://en.wikipedia.org/wiki/France	http://fr.wikipedia.org/wiki/France	https://www.cia.gov/library/publications/the-world-factbook/geos/fr.html?Transportation	https://travel.state.gov/content/travel/en/international-travel/International-Travel-Country-Information-Pages/Monaco.html	https://www.sec.gov/cgi-bin/browse-edgar?action=getcompany&amp;CIK=0001929509	</v>
      <v xml:space="preserve">http://creativecommons.org/licenses/by-sa/3.0/	http://creativecommons.org/licenses/by-sa/3.0/				</v>
    </spb>
    <spb s="0">
      <v xml:space="preserve">Cia	</v>
      <v xml:space="preserve">	</v>
      <v xml:space="preserve">https://www.cia.gov/library/publications/the-world-factbook/geos/fr.html?Transportation	</v>
      <v xml:space="preserve">	</v>
    </spb>
    <spb s="14">
      <v>0</v>
      <v>72</v>
      <v>73</v>
      <v>74</v>
      <v>4</v>
      <v>5</v>
      <v>74</v>
      <v>75</v>
      <v>75</v>
      <v>73</v>
      <v>76</v>
      <v>75</v>
      <v>77</v>
      <v>9</v>
      <v>72</v>
      <v>77</v>
      <v>10</v>
      <v>75</v>
      <v>77</v>
      <v>12</v>
      <v>13</v>
      <v>14</v>
      <v>77</v>
      <v>77</v>
      <v>76</v>
      <v>77</v>
      <v>15</v>
      <v>16</v>
      <v>17</v>
      <v>18</v>
      <v>77</v>
      <v>72</v>
      <v>77</v>
      <v>77</v>
      <v>77</v>
      <v>77</v>
      <v>77</v>
      <v>77</v>
      <v>77</v>
      <v>77</v>
      <v>77</v>
      <v>77</v>
      <v>19</v>
    </spb>
    <spb s="2">
      <v>3</v>
      <v>Name</v>
      <v>LearnMoreOnLink</v>
    </spb>
    <spb s="8">
      <v>2019</v>
      <v>2019</v>
      <v>square km</v>
      <v>per thousand (2018)</v>
      <v>2019</v>
      <v>2019</v>
      <v>2018</v>
      <v>per liter (2016)</v>
      <v>2019</v>
      <v>years (2018)</v>
      <v>2018</v>
      <v>per thousand (2018)</v>
      <v>2019</v>
      <v>2017</v>
      <v>2016</v>
      <v>2019</v>
      <v>2016</v>
      <v>2018</v>
      <v>kilotons per year (2014)</v>
      <v>deaths per 100,000 (2017)</v>
      <v>kWh (2014)</v>
      <v>2015</v>
      <v>2018</v>
      <v>2017</v>
      <v>2017</v>
      <v>2017</v>
      <v>2017</v>
      <v>2017</v>
      <v>2015</v>
      <v>2017</v>
      <v>2017</v>
      <v>2017</v>
      <v>2017</v>
      <v>2019</v>
    </spb>
    <spb s="0">
      <v xml:space="preserve">Wikipedia	Cia	travel.state.gov	</v>
      <v xml:space="preserve">CC-BY-SA			</v>
      <v xml:space="preserve">http://en.wikipedia.org/wiki/Germany	https://www.cia.gov/library/publications/the-world-factbook/geos/gm.html?Transportation	https://travel.state.gov/content/travel/en/international-travel/International-Travel-Country-Information-Pages/Germany.html	</v>
      <v xml:space="preserve">http://creativecommons.org/licenses/by-sa/3.0/			</v>
    </spb>
    <spb s="0">
      <v xml:space="preserve">Wikipedia	Cia	</v>
      <v xml:space="preserve">CC-BY-SA		</v>
      <v xml:space="preserve">http://en.wikipedia.org/wiki/Germany	https://www.cia.gov/library/publications/the-world-factbook/geos/gm.html?Transportation	</v>
      <v xml:space="preserve">http://creativecommons.org/licenses/by-sa/3.0/		</v>
    </spb>
    <spb s="0">
      <v xml:space="preserve">Wikipedia	Wikipedia	Cia	ec.europa.eu	travel.state.gov	Sec	</v>
      <v xml:space="preserve">CC-BY-SA	CC-BY-SA					</v>
      <v xml:space="preserve">http://en.wikipedia.org/wiki/Germany	https://en.wikipedia.org/wiki/Germany	https://www.cia.gov/library/publications/the-world-factbook/geos/gm.html?Transportation	https://ec.europa.eu/CensusHub2/query.do?step=selectHyperCube&amp;qhc=false	https://travel.state.gov/content/travel/en/international-travel/International-Travel-Country-Information-Pages/Germany.html	https://www.sec.gov/cgi-bin/browse-edgar?action=getcompany&amp;CIK=0001902682	</v>
      <v xml:space="preserve">http://creativecommons.org/licenses/by-sa/3.0/	http://creativecommons.org/licenses/by-sa/3.0/					</v>
    </spb>
    <spb s="0">
      <v xml:space="preserve">Wikipedia	</v>
      <v xml:space="preserve">CC-BY-SA	</v>
      <v xml:space="preserve">http://en.wikipedia.org/wiki/Germany	</v>
      <v xml:space="preserve">http://creativecommons.org/licenses/by-sa/3.0/	</v>
    </spb>
    <spb s="0">
      <v xml:space="preserve">Wikipedia	Wikipedia	Wikidata	Cia	ec.europa.eu	travel.state.gov	Sec	</v>
      <v xml:space="preserve">CC-BY-SA	CC-BY-SA						</v>
      <v xml:space="preserve">http://en.wikipedia.org/wiki/Germany	http://fr.wikipedia.org/wiki/Allemagne	https://www.wikidata.org/wiki/Q183	https://www.cia.gov/library/publications/the-world-factbook/geos/gm.html?Transportation	https://ec.europa.eu/CensusHub2/query.do?step=selectHyperCube&amp;qhc=false	https://travel.state.gov/content/travel/en/international-travel/International-Travel-Country-Information-Pages/Germany.html	https://www.sec.gov/cgi-bin/browse-edgar?action=getcompany&amp;CIK=0001902682	</v>
      <v xml:space="preserve">http://creativecommons.org/licenses/by-sa/3.0/	http://creativecommons.org/licenses/by-sa/3.0/						</v>
    </spb>
    <spb s="0">
      <v xml:space="preserve">travel.state.gov	</v>
      <v xml:space="preserve">	</v>
      <v xml:space="preserve">https://travel.state.gov/content/travel/en/international-travel/International-Travel-Country-Information-Pages/Germany.html	</v>
      <v xml:space="preserve">	</v>
    </spb>
    <spb s="0">
      <v xml:space="preserve">Cia	</v>
      <v xml:space="preserve">	</v>
      <v xml:space="preserve">https://www.cia.gov/library/publications/the-world-factbook/geos/gm.html?Transportation	</v>
      <v xml:space="preserve">	</v>
    </spb>
    <spb s="15">
      <v>0</v>
      <v>81</v>
      <v>82</v>
      <v>83</v>
      <v>4</v>
      <v>5</v>
      <v>83</v>
      <v>84</v>
      <v>84</v>
      <v>82</v>
      <v>85</v>
      <v>84</v>
      <v>84</v>
      <v>86</v>
      <v>87</v>
      <v>9</v>
      <v>81</v>
      <v>87</v>
      <v>10</v>
      <v>84</v>
      <v>87</v>
      <v>12</v>
      <v>13</v>
      <v>14</v>
      <v>87</v>
      <v>87</v>
      <v>85</v>
      <v>87</v>
      <v>15</v>
      <v>16</v>
      <v>17</v>
      <v>18</v>
      <v>87</v>
      <v>81</v>
      <v>87</v>
      <v>87</v>
      <v>87</v>
      <v>87</v>
      <v>87</v>
      <v>87</v>
      <v>87</v>
      <v>87</v>
      <v>87</v>
      <v>87</v>
      <v>19</v>
    </spb>
    <spb s="8">
      <v>2019</v>
      <v>2019</v>
      <v>square km</v>
      <v>per thousand (2018)</v>
      <v>2019</v>
      <v>2019</v>
      <v>2018</v>
      <v>per liter (2016)</v>
      <v>2019</v>
      <v>years (2018)</v>
      <v>2018</v>
      <v>per thousand (2018)</v>
      <v>2019</v>
      <v>2017</v>
      <v>2016</v>
      <v>2019</v>
      <v>2016</v>
      <v>2017</v>
      <v>kilotons per year (2016)</v>
      <v>deaths per 100,000 (2017)</v>
      <v>kWh (2014)</v>
      <v>2015</v>
      <v>2019</v>
      <v>2016</v>
      <v>2016</v>
      <v>2016</v>
      <v>2016</v>
      <v>2016</v>
      <v>2015</v>
      <v>2016</v>
      <v>2016</v>
      <v>2017</v>
      <v>2017</v>
      <v>2019</v>
    </spb>
    <spb s="0">
      <v xml:space="preserve">Wikipedia	</v>
      <v xml:space="preserve">Public domain	</v>
      <v xml:space="preserve">http://en.wikipedia.org/wiki/Germany	</v>
      <v xml:space="preserve">http://en.wikipedia.org/wiki/Public_domain	</v>
    </spb>
    <spb s="0">
      <v xml:space="preserve">Wikipedia	Cia	travel.state.gov	</v>
      <v xml:space="preserve">CC-BY-SA			</v>
      <v xml:space="preserve">http://en.wikipedia.org/wiki/Austria	https://www.cia.gov/library/publications/the-world-factbook/geos/au.html?Transportation	https://travel.state.gov/content/travel/en/international-travel/International-Travel-Country-Information-Pages/Austria.html	</v>
      <v xml:space="preserve">http://creativecommons.org/licenses/by-sa/3.0/			</v>
    </spb>
    <spb s="0">
      <v xml:space="preserve">Wikipedia	Wikipedia	Cia	</v>
      <v xml:space="preserve">CC-BY-SA	CC-BY-SA		</v>
      <v xml:space="preserve">http://es.wikipedia.org/wiki/Austria	http://fr.wikipedia.org/wiki/Autriche	https://www.cia.gov/library/publications/the-world-factbook/geos/au.html?Transportation	</v>
      <v xml:space="preserve">http://creativecommons.org/licenses/by-sa/3.0/	http://creativecommons.org/licenses/by-sa/3.0/		</v>
    </spb>
    <spb s="0">
      <v xml:space="preserve">Wikipedia	Wikipedia	Cia	travel.state.gov	Sec	</v>
      <v xml:space="preserve">CC-BY-SA	CC-BY-SA				</v>
      <v xml:space="preserve">http://en.wikipedia.org/wiki/Austria	https://en.wikipedia.org/wiki/Austria	https://www.cia.gov/library/publications/the-world-factbook/geos/au.html?Transportation	https://travel.state.gov/content/travel/en/international-travel/International-Travel-Country-Information-Pages/Austria.html	https://www.sec.gov/cgi-bin/browse-edgar?action=getcompany&amp;CIK=0001876820	</v>
      <v xml:space="preserve">http://creativecommons.org/licenses/by-sa/3.0/	http://creativecommons.org/licenses/by-sa/3.0/				</v>
    </spb>
    <spb s="0">
      <v xml:space="preserve">Wikipedia	</v>
      <v xml:space="preserve">CC-BY-SA	</v>
      <v xml:space="preserve">http://en.wikipedia.org/wiki/Austria	</v>
      <v xml:space="preserve">http://creativecommons.org/licenses/by-sa/3.0/	</v>
    </spb>
    <spb s="0">
      <v xml:space="preserve">Wikipedia	Cia	</v>
      <v xml:space="preserve">CC-BY-SA		</v>
      <v xml:space="preserve">http://en.wikipedia.org/wiki/Austria	https://www.cia.gov/library/publications/the-world-factbook/geos/au.html?Transportation	</v>
      <v xml:space="preserve">http://creativecommons.org/licenses/by-sa/3.0/		</v>
    </spb>
    <spb s="0">
      <v xml:space="preserve">Wikipedia	Wikipedia	Cia	travel.state.gov	Sec	</v>
      <v xml:space="preserve">CC-BY-SA	CC-BY-SA				</v>
      <v xml:space="preserve">http://en.wikipedia.org/wiki/Austria	http://fr.wikipedia.org/wiki/Autriche	https://www.cia.gov/library/publications/the-world-factbook/geos/au.html?Transportation	https://travel.state.gov/content/travel/en/international-travel/International-Travel-Country-Information-Pages/Austria.html	https://www.sec.gov/cgi-bin/browse-edgar?action=getcompany&amp;CIK=0001876820	</v>
      <v xml:space="preserve">http://creativecommons.org/licenses/by-sa/3.0/	http://creativecommons.org/licenses/by-sa/3.0/				</v>
    </spb>
    <spb s="0">
      <v xml:space="preserve">travel.state.gov	</v>
      <v xml:space="preserve">	</v>
      <v xml:space="preserve">https://travel.state.gov/content/travel/en/international-travel/International-Travel-Country-Information-Pages/Austria.html	</v>
      <v xml:space="preserve">	</v>
    </spb>
    <spb s="0">
      <v xml:space="preserve">Cia	</v>
      <v xml:space="preserve">	</v>
      <v xml:space="preserve">https://www.cia.gov/library/publications/the-world-factbook/geos/au.html?Transportation	</v>
      <v xml:space="preserve">	</v>
    </spb>
    <spb s="11">
      <v>0</v>
      <v>91</v>
      <v>92</v>
      <v>93</v>
      <v>4</v>
      <v>5</v>
      <v>93</v>
      <v>94</v>
      <v>94</v>
      <v>95</v>
      <v>96</v>
      <v>94</v>
      <v>97</v>
      <v>98</v>
      <v>9</v>
      <v>91</v>
      <v>98</v>
      <v>10</v>
      <v>94</v>
      <v>98</v>
      <v>12</v>
      <v>13</v>
      <v>14</v>
      <v>98</v>
      <v>98</v>
      <v>96</v>
      <v>98</v>
      <v>15</v>
      <v>16</v>
      <v>17</v>
      <v>18</v>
      <v>98</v>
      <v>91</v>
      <v>98</v>
      <v>98</v>
      <v>98</v>
      <v>98</v>
      <v>98</v>
      <v>98</v>
      <v>98</v>
      <v>98</v>
      <v>98</v>
      <v>98</v>
      <v>19</v>
    </spb>
    <spb s="2">
      <v>4</v>
      <v>Name</v>
      <v>LearnMoreOnLink</v>
    </spb>
    <spb s="8">
      <v>2019</v>
      <v>2019</v>
      <v>square km</v>
      <v>per thousand (2018)</v>
      <v>2019</v>
      <v>2019</v>
      <v>2018</v>
      <v>per liter (2016)</v>
      <v>2019</v>
      <v>years (2018)</v>
      <v>2018</v>
      <v>per thousand (2018)</v>
      <v>2019</v>
      <v>2017</v>
      <v>2016</v>
      <v>2019</v>
      <v>2016</v>
      <v>2017</v>
      <v>kilotons per year (2016)</v>
      <v>deaths per 100,000 (2017)</v>
      <v>kWh (2014)</v>
      <v>2015</v>
      <v>2019</v>
      <v>2017</v>
      <v>2017</v>
      <v>2017</v>
      <v>2017</v>
      <v>2017</v>
      <v>2015</v>
      <v>2017</v>
      <v>2017</v>
      <v>2017</v>
      <v>2017</v>
      <v>2019</v>
    </spb>
    <spb s="0">
      <v xml:space="preserve">Wikipedia	</v>
      <v xml:space="preserve">Public domain	</v>
      <v xml:space="preserve">http://en.wikipedia.org/wiki/Austria	</v>
      <v xml:space="preserve">http://en.wikipedia.org/wiki/Public_domain	</v>
    </spb>
    <spb s="0">
      <v xml:space="preserve">Wikipedia	Cia	travel.state.gov	</v>
      <v xml:space="preserve">CC-BY-SA			</v>
      <v xml:space="preserve">http://en.wikipedia.org/wiki/Australia	https://www.cia.gov/library/publications/the-world-factbook/geos/as.html?Transportation	https://travel.state.gov/content/travel/en/international-travel/International-Travel-Country-Information-Pages/Australia.html	</v>
      <v xml:space="preserve">http://creativecommons.org/licenses/by-sa/3.0/			</v>
    </spb>
    <spb s="0">
      <v xml:space="preserve">Wikipedia	Cia	</v>
      <v xml:space="preserve">CC-BY-SA		</v>
      <v xml:space="preserve">http://es.wikipedia.org/wiki/Australia	https://www.cia.gov/library/publications/the-world-factbook/geos/as.html?Transportation	</v>
      <v xml:space="preserve">http://creativecommons.org/licenses/by-sa/3.0/		</v>
    </spb>
    <spb s="0">
      <v xml:space="preserve">Wikipedia	Wikipedia	Cia	datapacks.censusdata.abs.gov.au	travel.state.gov	Sec	Tasteatlas	</v>
      <v xml:space="preserve">CC-BY-SA	CC-BY-SA						</v>
      <v xml:space="preserve">http://en.wikipedia.org/wiki/Australia	https://en.wikipedia.org/wiki/Australia	https://www.cia.gov/library/publications/the-world-factbook/geos/as.html?Transportation	https://datapacks.censusdata.abs.gov.au/datapacks/#G46B	https://travel.state.gov/content/travel/en/international-travel/International-Travel-Country-Information-Pages/Australia.html	https://www.sec.gov/cgi-bin/browse-edgar?action=getcompany&amp;CIK=0001929184	https://www.tasteatlas.com/australia	</v>
      <v xml:space="preserve">http://creativecommons.org/licenses/by-sa/3.0/	http://creativecommons.org/licenses/by-sa/3.0/						</v>
    </spb>
    <spb s="0">
      <v xml:space="preserve">Wikipedia	</v>
      <v xml:space="preserve">CC-BY-SA	</v>
      <v xml:space="preserve">http://en.wikipedia.org/wiki/Australia	</v>
      <v xml:space="preserve">http://creativecommons.org/licenses/by-sa/3.0/	</v>
    </spb>
    <spb s="0">
      <v xml:space="preserve">Wikipedia	Cia	</v>
      <v xml:space="preserve">CC-BY-SA		</v>
      <v xml:space="preserve">http://en.wikipedia.org/wiki/Australia	https://www.cia.gov/library/publications/the-world-factbook/geos/as.html?Transportation	</v>
      <v xml:space="preserve">http://creativecommons.org/licenses/by-sa/3.0/		</v>
    </spb>
    <spb s="0">
      <v xml:space="preserve">Cia	</v>
      <v xml:space="preserve">	</v>
      <v xml:space="preserve">https://www.cia.gov/library/publications/the-world-factbook/geos/as.html?Transportation	</v>
      <v xml:space="preserve">	</v>
    </spb>
    <spb s="0">
      <v xml:space="preserve">Wikipedia	Wikipedia	</v>
      <v xml:space="preserve">CC-BY-SA	CC-BY-SA	</v>
      <v xml:space="preserve">http://en.wikipedia.org/wiki/Australia	http://vi.wikipedia.org/wiki/Ức	</v>
      <v xml:space="preserve">http://creativecommons.org/licenses/by-sa/3.0/	http://creativecommons.org/licenses/by-sa/3.0/	</v>
    </spb>
    <spb s="0">
      <v xml:space="preserve">Wikipedia	Wikipedia	Wikipedia	Cia	travel.state.gov	</v>
      <v xml:space="preserve">CC-BY-SA	CC-BY-SA	CC-BY-SA			</v>
      <v xml:space="preserve">http://en.wikipedia.org/wiki/Australia	https://en.wikipedia.org/wiki/Australia	http://fr.wikipedia.org/wiki/Australie	https://www.cia.gov/library/publications/the-world-factbook/geos/as.html?Transportation	https://travel.state.gov/content/travel/en/international-travel/International-Travel-Country-Information-Pages/Australia.html	</v>
      <v xml:space="preserve">http://creativecommons.org/licenses/by-sa/3.0/	http://creativecommons.org/licenses/by-sa/3.0/	http://creativecommons.org/licenses/by-sa/3.0/			</v>
    </spb>
    <spb s="16">
      <v>0</v>
      <v>103</v>
      <v>104</v>
      <v>105</v>
      <v>4</v>
      <v>106</v>
      <v>105</v>
      <v>106</v>
      <v>106</v>
      <v>107</v>
      <v>106</v>
      <v>106</v>
      <v>108</v>
      <v>9</v>
      <v>103</v>
      <v>108</v>
      <v>10</v>
      <v>109</v>
      <v>108</v>
      <v>12</v>
      <v>13</v>
      <v>14</v>
      <v>108</v>
      <v>108</v>
      <v>110</v>
      <v>108</v>
      <v>15</v>
      <v>16</v>
      <v>17</v>
      <v>18</v>
      <v>108</v>
      <v>103</v>
      <v>108</v>
      <v>108</v>
      <v>108</v>
      <v>108</v>
      <v>108</v>
      <v>108</v>
      <v>108</v>
      <v>108</v>
      <v>108</v>
      <v>108</v>
      <v>19</v>
    </spb>
    <spb s="8">
      <v>2019</v>
      <v>2019</v>
      <v>square km</v>
      <v>per thousand (2018)</v>
      <v>2021</v>
      <v>2019</v>
      <v>2018</v>
      <v>per liter (2016)</v>
      <v>2019</v>
      <v>years (2018)</v>
      <v>2018</v>
      <v>per thousand (2018)</v>
      <v>2019</v>
      <v>2017</v>
      <v>2016</v>
      <v>2019</v>
      <v>2016</v>
      <v>2017</v>
      <v>kilotons per year (2016)</v>
      <v>deaths per 100,000 (2017)</v>
      <v>kWh (2014)</v>
      <v>2015</v>
      <v>2019</v>
      <v>2014</v>
      <v>2014</v>
      <v>2014</v>
      <v>2014</v>
      <v>2014</v>
      <v>2014</v>
      <v>2014</v>
      <v>2014</v>
      <v>2017</v>
      <v>2017</v>
      <v>2019</v>
    </spb>
    <spb s="0">
      <v xml:space="preserve">Wikipedia	</v>
      <v xml:space="preserve">Public domain	</v>
      <v xml:space="preserve">http://en.wikipedia.org/wiki/Australia	</v>
      <v xml:space="preserve">http://en.wikipedia.org/wiki/Public_domain	</v>
    </spb>
  </spbData>
</supportingPropertyBags>
</file>

<file path=xl/richData/rdsupportingpropertybagstructure.xml><?xml version="1.0" encoding="utf-8"?>
<spbStructures xmlns="http://schemas.microsoft.com/office/spreadsheetml/2017/richdata2" count="17">
  <s>
    <k n="SourceText" t="s"/>
    <k n="LicenseText" t="s"/>
    <k n="SourceAddress" t="s"/>
    <k n="LicenseAddress" t="s"/>
  </s>
  <s>
    <k n="CPI" t="spb"/>
    <k n="GDP" t="spb"/>
    <k n="Area" t="spb"/>
    <k n="Name" t="spb"/>
    <k n="Birth rate" t="spb"/>
    <k n="Population" t="spb"/>
    <k n="UniqueName" t="spb"/>
    <k n="Description" t="spb"/>
    <k n="Abbreviation" t="spb"/>
    <k n="Calling code" t="spb"/>
    <k n="Largest city" t="spb"/>
    <k n="Minimum wage" t="spb"/>
    <k n="Currency cod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Order" t="spba"/>
    <k n="TitleProperty" t="s"/>
    <k n="SubTitleProperty" t="s"/>
  </s>
  <s>
    <k n="ShowInCardView" t="b"/>
    <k n="ShowInDotNotation" t="b"/>
    <k n="ShowInAutoComplete" t="b"/>
  </s>
  <s>
    <k n="ShowInDotNotation" t="b"/>
    <k n="ShowInAutoComplete" t="b"/>
  </s>
  <s>
    <k n="UniqueName" t="spb"/>
    <k n="VDPID/VSID" t="spb"/>
    <k n="Description" t="spb"/>
    <k n="LearnMoreOnLink" t="spb"/>
  </s>
  <s>
    <k n="Name" t="i"/>
    <k n="Image" t="i"/>
    <k n="Description" t="i"/>
  </s>
  <s>
    <k n="link" t="s"/>
    <k n="logo" t="s"/>
    <k n="name" t="s"/>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Market cap of listed companies"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_Self" t="i"/>
  </s>
  <s>
    <k n="CPI" t="spb"/>
    <k n="GDP" t="spb"/>
    <k n="Area" t="spb"/>
    <k n="Name" t="spb"/>
    <k n="Birth rate" t="spb"/>
    <k n="Population" t="spb"/>
    <k n="UniqueName" t="spb"/>
    <k n="Description" t="spb"/>
    <k n="Abbreviation" t="spb"/>
    <k n="Calling code" t="spb"/>
    <k n="Largest city" t="spb"/>
    <k n="Minimum wage" t="spb"/>
    <k n="Currency code" t="spb"/>
    <k n="Fertility rate" t="spb"/>
    <k n="Gasoline price" t="spb"/>
    <k n="Total tax rate" t="spb"/>
    <k n="Life expectancy" t="spb"/>
    <k n="National anthem" t="spb"/>
    <k n="Tax revenue (%)" t="spb"/>
    <k n="Infant mortality" t="spb"/>
    <k n="Urban population" t="spb"/>
    <k n="Armed forces size" t="spb"/>
    <k n="Forested area (%)"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Name" t="i"/>
    <k n="Description" t="i"/>
  </s>
  <s>
    <k n="CPI" t="spb"/>
    <k n="GDP" t="spb"/>
    <k n="Area" t="spb"/>
    <k n="Name" t="spb"/>
    <k n="Birth rate" t="spb"/>
    <k n="Population" t="spb"/>
    <k n="UniqueName" t="spb"/>
    <k n="Description" t="spb"/>
    <k n="Abbreviation" t="spb"/>
    <k n="Calling code" t="spb"/>
    <k n="Largest city" t="spb"/>
    <k n="Minimum wag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Minimum wag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Minimum wage" t="spb"/>
    <k n="Currency cod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6">
    <x:dxf>
      <x:numFmt numFmtId="3" formatCode="#,##0"/>
    </x:dxf>
    <x:dxf>
      <x:numFmt numFmtId="0" formatCode="General"/>
    </x:dxf>
    <x:dxf>
      <x:numFmt numFmtId="2" formatCode="0.00"/>
    </x:dxf>
    <x:dxf>
      <x:numFmt numFmtId="14" formatCode="0.00%"/>
    </x:dxf>
    <x:dxf>
      <x:numFmt numFmtId="4" formatCode="#,##0.00"/>
    </x:dxf>
    <x:dxf>
      <x:numFmt numFmtId="1" formatCode="0"/>
    </x:dxf>
  </dxfs>
  <richProperties>
    <rPr n="IsTitleField" t="b"/>
    <rPr n="IsHeroField" t="b"/>
    <rPr n="RequiresInlineAttribution" t="b"/>
    <rPr n="NumberFormat" t="s"/>
  </richProperties>
  <richStyles>
    <rSty>
      <rpv i="0">1</rpv>
    </rSty>
    <rSty>
      <rpv i="1">1</rpv>
    </rSty>
    <rSty>
      <rpv i="2">1</rpv>
    </rSty>
    <rSty dxfid="3">
      <rpv i="3">0.0%</rpv>
    </rSty>
    <rSty dxfid="0">
      <rpv i="3">#,##0</rpv>
    </rSty>
    <rSty dxfid="2">
      <rpv i="3">0.00</rpv>
    </rSty>
    <rSty dxfid="5">
      <rpv i="3">0</rpv>
    </rSty>
    <rSty dxfid="4">
      <rpv i="3">#,##0.00</rpv>
    </rSty>
    <rSty dxfid="1">
      <rpv i="3">0.0</rpv>
    </rSty>
    <rSty dxfid="1">
      <rpv i="3">_([$$-en-US]* #,##0.00_);_([$$-en-US]* (#,##0.00);_([$$-en-US]* "-"??_);_(@_)</rpv>
    </rSty>
    <rSty dxfid="1">
      <rpv i="3">_([$$-en-US]* #,##0_);_([$$-en-US]* (#,##0);_([$$-en-US]* "-"_);_(@_)</rpv>
    </rSty>
    <rSty dxfid="3"/>
  </richStyles>
</richStyleShee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0" dT="2023-02-28T09:14:04.20" personId="{F10E28B7-33A4-4457-999E-978C56B92559}" id="{720873CE-E54E-4032-BE2D-B6F4CA324533}">
    <text>Used "closed-loop" here as "open-loop" is not available</text>
  </threadedComment>
  <threadedComment ref="I12" dT="2023-02-28T09:14:04.20" personId="{F10E28B7-33A4-4457-999E-978C56B92559}" id="{EF49D1FF-69BE-4E6C-93A7-A23F49970E9B}">
    <text>Used "closed-loop" here as "open-loop" is not available</text>
  </threadedComment>
  <threadedComment ref="I14" dT="2023-02-28T09:14:04.20" personId="{F10E28B7-33A4-4457-999E-978C56B92559}" id="{A18246C1-EB60-487B-BC96-6894CD513E58}">
    <text>Used "closed-loop" here as "open-loop" is not available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6" Type="http://schemas.openxmlformats.org/officeDocument/2006/relationships/hyperlink" Target="https://www.climatiq.io/data?search=timber&amp;page=3" TargetMode="External"/><Relationship Id="rId21" Type="http://schemas.openxmlformats.org/officeDocument/2006/relationships/hyperlink" Target="https://www.carbonfootprint.com/factors.aspx" TargetMode="External"/><Relationship Id="rId42" Type="http://schemas.openxmlformats.org/officeDocument/2006/relationships/hyperlink" Target="https://www.carbonfootprint.com/factors.aspx" TargetMode="External"/><Relationship Id="rId47" Type="http://schemas.openxmlformats.org/officeDocument/2006/relationships/hyperlink" Target="https://circularecology.com/ice-download-confirm01.html" TargetMode="External"/><Relationship Id="rId63" Type="http://schemas.openxmlformats.org/officeDocument/2006/relationships/hyperlink" Target="https://circularecology.com/ice-download-confirm01.html" TargetMode="External"/><Relationship Id="rId68" Type="http://schemas.openxmlformats.org/officeDocument/2006/relationships/hyperlink" Target="https://circularecology.com/ice-download-confirm01.html" TargetMode="External"/><Relationship Id="rId84" Type="http://schemas.openxmlformats.org/officeDocument/2006/relationships/hyperlink" Target="https://nam11.safelinks.protection.outlook.com/?url=https%3A%2F%2Flink.springer.com%2Farticle%2F10.1007%2Fs11367-009-0091-7&amp;data=05%7C01%7Charley.addison%40rxglobal.com%7Cfa50e54c3d044c8dcf2c08db3f696cad%7C9274ee3f94254109a27f9fb15c10675d%7C0%7C0%7C638173495427253636%7CUnknown%7CTWFpbGZsb3d8eyJWIjoiMC4wLjAwMDAiLCJQIjoiV2luMzIiLCJBTiI6Ik1haWwiLCJXVCI6Mn0%3D%7C3000%7C%7C%7C&amp;sdata=z78T%2BeCq%2BHkWXFeejXdo%2BK64i3bPgehP5DZYdCaldh0%3D&amp;reserved=0" TargetMode="External"/><Relationship Id="rId89" Type="http://schemas.openxmlformats.org/officeDocument/2006/relationships/hyperlink" Target="https://nam11.safelinks.protection.outlook.com/?url=https%3A%2F%2Fwww.bbc.com%2Fnews%2Fscience-environment-46459714&amp;data=05%7C01%7Charley.addison%40rxglobal.com%7Cfa50e54c3d044c8dcf2c08db3f696cad%7C9274ee3f94254109a27f9fb15c10675d%7C0%7C0%7C638173495427253636%7CUnknown%7CTWFpbGZsb3d8eyJWIjoiMC4wLjAwMDAiLCJQIjoiV2luMzIiLCJBTiI6Ik1haWwiLCJXVCI6Mn0%3D%7C3000%7C%7C%7C&amp;sdata=OisGl5nPHIKWBkbj6Fd9ZleV%2F%2F66vr2XCmngyXMoPFA%3D&amp;reserved=0" TargetMode="External"/><Relationship Id="rId16" Type="http://schemas.openxmlformats.org/officeDocument/2006/relationships/hyperlink" Target="https://www.gov.uk/government/statistics/uks-carbon-footprint" TargetMode="External"/><Relationship Id="rId11" Type="http://schemas.openxmlformats.org/officeDocument/2006/relationships/hyperlink" Target="https://ecoinvent.org/the-ecoinvent-database/data-releases/ecoinvent-3-8/" TargetMode="External"/><Relationship Id="rId32" Type="http://schemas.openxmlformats.org/officeDocument/2006/relationships/hyperlink" Target="https://www.climatiq.io/data?search=methyl+methacrylate" TargetMode="External"/><Relationship Id="rId37" Type="http://schemas.openxmlformats.org/officeDocument/2006/relationships/hyperlink" Target="http://sustainablehospitalityalliance.org/" TargetMode="External"/><Relationship Id="rId53" Type="http://schemas.openxmlformats.org/officeDocument/2006/relationships/hyperlink" Target="https://circularecology.com/ice-download-confirm01.html" TargetMode="External"/><Relationship Id="rId58" Type="http://schemas.openxmlformats.org/officeDocument/2006/relationships/hyperlink" Target="https://circularecology.com/ice-download-confirm01.html" TargetMode="External"/><Relationship Id="rId74" Type="http://schemas.openxmlformats.org/officeDocument/2006/relationships/hyperlink" Target="https://circularecology.com/ice-download-confirm01.html" TargetMode="External"/><Relationship Id="rId79" Type="http://schemas.openxmlformats.org/officeDocument/2006/relationships/hyperlink" Target="https://nam11.safelinks.protection.outlook.com/?url=https%3A%2F%2Fwww.ecosperity.sg%2Fcontent%2Fdam%2Fecosperity-aem%2Fen%2Freports%2FEnvironmental-Impact-of-Key-Food-Items-in-Singapore_Oct2019.pdf&amp;data=05%7C01%7Charley.addison%40rxglobal.com%7Cfa50e54c3d044c8dcf2c08db3f696cad%7C9274ee3f94254109a27f9fb15c10675d%7C0%7C0%7C638173495427253636%7CUnknown%7CTWFpbGZsb3d8eyJWIjoiMC4wLjAwMDAiLCJQIjoiV2luMzIiLCJBTiI6Ik1haWwiLCJXVCI6Mn0%3D%7C3000%7C%7C%7C&amp;sdata=YLnRX11PuatOGncEih9%2BZ5E19CUs6i0nZ7xlPtSY4xM%3D&amp;reserved=0" TargetMode="External"/><Relationship Id="rId5" Type="http://schemas.openxmlformats.org/officeDocument/2006/relationships/hyperlink" Target="https://www.climatiq.io/data?category=Furnishings+and+Household&amp;sector=Consumer+Goods+and+Services&amp;access_type=public" TargetMode="External"/><Relationship Id="rId90" Type="http://schemas.openxmlformats.org/officeDocument/2006/relationships/hyperlink" Target="https://nam11.safelinks.protection.outlook.com/?url=https%3A%2F%2Fco2.myclimate.org%2Fen%2Fevent_calculators%2Fnew&amp;data=05%7C01%7Charley.addison%40rxglobal.com%7Cfa50e54c3d044c8dcf2c08db3f696cad%7C9274ee3f94254109a27f9fb15c10675d%7C0%7C0%7C638173495427253636%7CUnknown%7CTWFpbGZsb3d8eyJWIjoiMC4wLjAwMDAiLCJQIjoiV2luMzIiLCJBTiI6Ik1haWwiLCJXVCI6Mn0%3D%7C3000%7C%7C%7C&amp;sdata=g9vtnE1zwSrjUI6J2BxkDh9ZmZOHUuA8Vw%2BNTchDLZg%3D&amp;reserved=0" TargetMode="External"/><Relationship Id="rId95" Type="http://schemas.openxmlformats.org/officeDocument/2006/relationships/drawing" Target="../drawings/drawing1.xml"/><Relationship Id="rId22" Type="http://schemas.openxmlformats.org/officeDocument/2006/relationships/hyperlink" Target="https://www.climatiq.io/data?search=vinyl" TargetMode="External"/><Relationship Id="rId27" Type="http://schemas.openxmlformats.org/officeDocument/2006/relationships/hyperlink" Target="https://www.climatiq.io/data?search=timber&amp;page=3" TargetMode="External"/><Relationship Id="rId43" Type="http://schemas.openxmlformats.org/officeDocument/2006/relationships/hyperlink" Target="https://www.mckinsey.com/industries/paper-forest-products-and-packaging/our-insights/the-potential-impact-of-reusable-packaging" TargetMode="External"/><Relationship Id="rId48" Type="http://schemas.openxmlformats.org/officeDocument/2006/relationships/hyperlink" Target="https://circularecology.com/ice-download-confirm01.html" TargetMode="External"/><Relationship Id="rId64" Type="http://schemas.openxmlformats.org/officeDocument/2006/relationships/hyperlink" Target="https://circularecology.com/ice-download-confirm01.html" TargetMode="External"/><Relationship Id="rId69" Type="http://schemas.openxmlformats.org/officeDocument/2006/relationships/hyperlink" Target="https://circularecology.com/ice-download-confirm01.html" TargetMode="External"/><Relationship Id="rId8" Type="http://schemas.openxmlformats.org/officeDocument/2006/relationships/hyperlink" Target="https://www.climatiq.io/data?access_type=public&amp;search=plastic+" TargetMode="External"/><Relationship Id="rId51" Type="http://schemas.openxmlformats.org/officeDocument/2006/relationships/hyperlink" Target="https://circularecology.com/ice-download-confirm01.html" TargetMode="External"/><Relationship Id="rId72" Type="http://schemas.openxmlformats.org/officeDocument/2006/relationships/hyperlink" Target="https://circularecology.com/ice-download-confirm01.html" TargetMode="External"/><Relationship Id="rId80" Type="http://schemas.openxmlformats.org/officeDocument/2006/relationships/hyperlink" Target="https://nam11.safelinks.protection.outlook.com/?url=https%3A%2F%2Fwww.eventsam.app%2F&amp;data=05%7C01%7Charley.addison%40rxglobal.com%7Cfa50e54c3d044c8dcf2c08db3f696cad%7C9274ee3f94254109a27f9fb15c10675d%7C0%7C0%7C638173495427253636%7CUnknown%7CTWFpbGZsb3d8eyJWIjoiMC4wLjAwMDAiLCJQIjoiV2luMzIiLCJBTiI6Ik1haWwiLCJXVCI6Mn0%3D%7C3000%7C%7C%7C&amp;sdata=qPfRY0Sqv%2BKZwkWwmMm7fUshJafMUCPagBl7BzERFMc%3D&amp;reserved=0" TargetMode="External"/><Relationship Id="rId85" Type="http://schemas.openxmlformats.org/officeDocument/2006/relationships/hyperlink" Target="https://nam11.safelinks.protection.outlook.com/?url=https%3A%2F%2Fwww.sciencedirect.com%2Fscience%2Farticle%2Fpii%2FS0959652616317267%23tbl2&amp;data=05%7C01%7Charley.addison%40rxglobal.com%7Cfa50e54c3d044c8dcf2c08db3f696cad%7C9274ee3f94254109a27f9fb15c10675d%7C0%7C0%7C638173495427253636%7CUnknown%7CTWFpbGZsb3d8eyJWIjoiMC4wLjAwMDAiLCJQIjoiV2luMzIiLCJBTiI6Ik1haWwiLCJXVCI6Mn0%3D%7C3000%7C%7C%7C&amp;sdata=rWWT0ah6RdADUEAHRciWx3TeIwzf5MWV24CxFUi90Ag%3D&amp;reserved=0" TargetMode="External"/><Relationship Id="rId93" Type="http://schemas.openxmlformats.org/officeDocument/2006/relationships/hyperlink" Target="https://nam11.safelinks.protection.outlook.com/?url=https%3A%2F%2Fgreeneventstool.com%2Fcarbon-footprint-calculator%2F&amp;data=05%7C01%7Charley.addison%40rxglobal.com%7Cfa50e54c3d044c8dcf2c08db3f696cad%7C9274ee3f94254109a27f9fb15c10675d%7C0%7C0%7C638173495427409879%7CUnknown%7CTWFpbGZsb3d8eyJWIjoiMC4wLjAwMDAiLCJQIjoiV2luMzIiLCJBTiI6Ik1haWwiLCJXVCI6Mn0%3D%7C3000%7C%7C%7C&amp;sdata=vDCDLxECN0OEQveiXSdWD2jmHaAJFDMyblJnjVslPoY%3D&amp;reserved=0" TargetMode="External"/><Relationship Id="rId3" Type="http://schemas.openxmlformats.org/officeDocument/2006/relationships/hyperlink" Target="https://www.climatiq.io/data?category=Furnishings+and+Household&amp;sector=Consumer+Goods+and+Services&amp;access_type=public" TargetMode="External"/><Relationship Id="rId12" Type="http://schemas.openxmlformats.org/officeDocument/2006/relationships/hyperlink" Target="https://co2.myclimate.org/en/event_calculators" TargetMode="External"/><Relationship Id="rId17" Type="http://schemas.openxmlformats.org/officeDocument/2006/relationships/hyperlink" Target="https://www.climatiq.io/data?category=Furnishings+and+Household&amp;sector=Consumer+Goods+and+Services&amp;access_type=public" TargetMode="External"/><Relationship Id="rId25" Type="http://schemas.openxmlformats.org/officeDocument/2006/relationships/hyperlink" Target="https://www.climatiq.io/data?search=foam&amp;page=2" TargetMode="External"/><Relationship Id="rId33" Type="http://schemas.openxmlformats.org/officeDocument/2006/relationships/hyperlink" Target="https://www.climatiq.io/data?search=polycarbonate" TargetMode="External"/><Relationship Id="rId38" Type="http://schemas.openxmlformats.org/officeDocument/2006/relationships/hyperlink" Target="https://businessclimatehub.org/uk" TargetMode="External"/><Relationship Id="rId46" Type="http://schemas.openxmlformats.org/officeDocument/2006/relationships/hyperlink" Target="https://circularecology.com/ice-download-confirm01.html" TargetMode="External"/><Relationship Id="rId59" Type="http://schemas.openxmlformats.org/officeDocument/2006/relationships/hyperlink" Target="https://www.carbonfootprint.com/factors.aspx" TargetMode="External"/><Relationship Id="rId67" Type="http://schemas.openxmlformats.org/officeDocument/2006/relationships/hyperlink" Target="https://circularecology.com/ice-download-confirm01.html" TargetMode="External"/><Relationship Id="rId20" Type="http://schemas.openxmlformats.org/officeDocument/2006/relationships/hyperlink" Target="https://www.carbonfootprint.com/factors.aspx" TargetMode="External"/><Relationship Id="rId41" Type="http://schemas.openxmlformats.org/officeDocument/2006/relationships/hyperlink" Target="https://www.carbonfootprint.com/factors.aspx" TargetMode="External"/><Relationship Id="rId54" Type="http://schemas.openxmlformats.org/officeDocument/2006/relationships/hyperlink" Target="https://circularecology.com/ice-download-confirm01.html" TargetMode="External"/><Relationship Id="rId62" Type="http://schemas.openxmlformats.org/officeDocument/2006/relationships/hyperlink" Target="https://circularecology.com/ice-download-confirm01.html" TargetMode="External"/><Relationship Id="rId70" Type="http://schemas.openxmlformats.org/officeDocument/2006/relationships/hyperlink" Target="https://circularecology.com/ice-download-confirm01.html" TargetMode="External"/><Relationship Id="rId75" Type="http://schemas.openxmlformats.org/officeDocument/2006/relationships/hyperlink" Target="https://circularecology.com/ice-download-confirm01.html" TargetMode="External"/><Relationship Id="rId83" Type="http://schemas.openxmlformats.org/officeDocument/2006/relationships/hyperlink" Target="https://nam11.safelinks.protection.outlook.com/?url=https%3A%2F%2Fwww.nature.com%2Farticles%2Fs41586-021-03889-2%23Sec1&amp;data=05%7C01%7Charley.addison%40rxglobal.com%7Cfa50e54c3d044c8dcf2c08db3f696cad%7C9274ee3f94254109a27f9fb15c10675d%7C0%7C0%7C638173495427253636%7CUnknown%7CTWFpbGZsb3d8eyJWIjoiMC4wLjAwMDAiLCJQIjoiV2luMzIiLCJBTiI6Ik1haWwiLCJXVCI6Mn0%3D%7C3000%7C%7C%7C&amp;sdata=h3%2Bt2BCdD%2FTUq4cAHYsqoHt%2FWbsJJNa%2F1h81OixeYG4%3D&amp;reserved=0" TargetMode="External"/><Relationship Id="rId88" Type="http://schemas.openxmlformats.org/officeDocument/2006/relationships/hyperlink" Target="https://nam11.safelinks.protection.outlook.com/?url=https%3A%2F%2Fwww.bakeryandsnacks.com%2FArticle%2F2019%2F07%2F08%2FThe-environmental-footprint-of-biscuits-cookies-and-crackers&amp;data=05%7C01%7Charley.addison%40rxglobal.com%7Cfa50e54c3d044c8dcf2c08db3f696cad%7C9274ee3f94254109a27f9fb15c10675d%7C0%7C0%7C638173495427253636%7CUnknown%7CTWFpbGZsb3d8eyJWIjoiMC4wLjAwMDAiLCJQIjoiV2luMzIiLCJBTiI6Ik1haWwiLCJXVCI6Mn0%3D%7C3000%7C%7C%7C&amp;sdata=X%2Fe51KmUS1F6ypMOjiJlEq1H4kwTUrCSUWhQRGQF%2FiA%3D&amp;reserved=0" TargetMode="External"/><Relationship Id="rId91" Type="http://schemas.openxmlformats.org/officeDocument/2006/relationships/hyperlink" Target="https://nam11.safelinks.protection.outlook.com/?url=https%3A%2F%2Fterrapass.com%2Fcarbon-footprint-calculator&amp;data=05%7C01%7Charley.addison%40rxglobal.com%7Cfa50e54c3d044c8dcf2c08db3f696cad%7C9274ee3f94254109a27f9fb15c10675d%7C0%7C0%7C638173495427409879%7CUnknown%7CTWFpbGZsb3d8eyJWIjoiMC4wLjAwMDAiLCJQIjoiV2luMzIiLCJBTiI6Ik1haWwiLCJXVCI6Mn0%3D%7C3000%7C%7C%7C&amp;sdata=NtnOR7c%2BusblnNddXI9EJEtbjkh8p4K0Ddgb%2F8g7118%3D&amp;reserved=0" TargetMode="External"/><Relationship Id="rId1" Type="http://schemas.openxmlformats.org/officeDocument/2006/relationships/hyperlink" Target="https://www.buildersforclimateaction.org/report---nelson-material-carbon-emissions-guide.html" TargetMode="External"/><Relationship Id="rId6" Type="http://schemas.openxmlformats.org/officeDocument/2006/relationships/hyperlink" Target="https://www.climatiq.io/data?category=Furnishings+and+Household&amp;sector=Consumer+Goods+and+Services&amp;access_type=public" TargetMode="External"/><Relationship Id="rId15" Type="http://schemas.openxmlformats.org/officeDocument/2006/relationships/hyperlink" Target="https://www.climatiq.io/data?unit_type=Weight&amp;search=carpet" TargetMode="External"/><Relationship Id="rId23" Type="http://schemas.openxmlformats.org/officeDocument/2006/relationships/hyperlink" Target="https://www.climatiq.io/data?search=vinyl" TargetMode="External"/><Relationship Id="rId28" Type="http://schemas.openxmlformats.org/officeDocument/2006/relationships/hyperlink" Target="https://www.climatiq.io/data?search=timber&amp;page=3" TargetMode="External"/><Relationship Id="rId36" Type="http://schemas.openxmlformats.org/officeDocument/2006/relationships/hyperlink" Target="http://sciencebasedtargets.org/" TargetMode="External"/><Relationship Id="rId49" Type="http://schemas.openxmlformats.org/officeDocument/2006/relationships/hyperlink" Target="https://circularecology.com/ice-download-confirm01.html" TargetMode="External"/><Relationship Id="rId57" Type="http://schemas.openxmlformats.org/officeDocument/2006/relationships/hyperlink" Target="https://circularecology.com/ice-download-confirm01.html" TargetMode="External"/><Relationship Id="rId10" Type="http://schemas.openxmlformats.org/officeDocument/2006/relationships/hyperlink" Target="https://www.climatiq.io/data?access_type=public&amp;search=plastic+" TargetMode="External"/><Relationship Id="rId31" Type="http://schemas.openxmlformats.org/officeDocument/2006/relationships/hyperlink" Target="https://www.climatiq.io/data?search=Oriented+Strand+Board" TargetMode="External"/><Relationship Id="rId44" Type="http://schemas.openxmlformats.org/officeDocument/2006/relationships/hyperlink" Target="https://circularecology.com/ice-download-confirm01.html" TargetMode="External"/><Relationship Id="rId52" Type="http://schemas.openxmlformats.org/officeDocument/2006/relationships/hyperlink" Target="https://circularecology.com/ice-download-confirm01.html" TargetMode="External"/><Relationship Id="rId60" Type="http://schemas.openxmlformats.org/officeDocument/2006/relationships/hyperlink" Target="https://circularecology.com/ice-download-confirm01.html" TargetMode="External"/><Relationship Id="rId65" Type="http://schemas.openxmlformats.org/officeDocument/2006/relationships/hyperlink" Target="https://circularecology.com/ice-download-confirm01.html" TargetMode="External"/><Relationship Id="rId73" Type="http://schemas.openxmlformats.org/officeDocument/2006/relationships/hyperlink" Target="https://circularecology.com/ice-download-confirm01.html" TargetMode="External"/><Relationship Id="rId78" Type="http://schemas.openxmlformats.org/officeDocument/2006/relationships/hyperlink" Target="https://nam11.safelinks.protection.outlook.com/?url=https%3A%2F%2Fgreenview.sg%2Fwp-content%2Fuploads%2F2021%2F12%2FNet-Zero-Methodology-for-Hotels-First-Edition-December-2021.pdf&amp;data=05%7C01%7Charley.addison%40rxglobal.com%7Cfa50e54c3d044c8dcf2c08db3f696cad%7C9274ee3f94254109a27f9fb15c10675d%7C0%7C0%7C638173495427253636%7CUnknown%7CTWFpbGZsb3d8eyJWIjoiMC4wLjAwMDAiLCJQIjoiV2luMzIiLCJBTiI6Ik1haWwiLCJXVCI6Mn0%3D%7C3000%7C%7C%7C&amp;sdata=PJR7RtX4%2B6bF0ISIHAqMcz7a2sKZU8lCwrxmiShTkWg%3D&amp;reserved=0" TargetMode="External"/><Relationship Id="rId81" Type="http://schemas.openxmlformats.org/officeDocument/2006/relationships/hyperlink" Target="file:///C:\Users\Uta\AppData\Local\Microsoft\Windows\INetCache\addisonh\AppData\Roaming\Microsoft\Excel\Production%20Materials%20Reference%20List310562840168861629\%22https:\eventfoodcarboncalculator.com\" TargetMode="External"/><Relationship Id="rId86" Type="http://schemas.openxmlformats.org/officeDocument/2006/relationships/hyperlink" Target="https://nam11.safelinks.protection.outlook.com/?url=https%3A%2F%2Fwww.sciencedirect.com%2Fscience%2Farticle%2Fpii%2FS0959652616302372&amp;data=05%7C01%7Charley.addison%40rxglobal.com%7Cfa50e54c3d044c8dcf2c08db3f696cad%7C9274ee3f94254109a27f9fb15c10675d%7C0%7C0%7C638173495427253636%7CUnknown%7CTWFpbGZsb3d8eyJWIjoiMC4wLjAwMDAiLCJQIjoiV2luMzIiLCJBTiI6Ik1haWwiLCJXVCI6Mn0%3D%7C3000%7C%7C%7C&amp;sdata=1ku3olhqG1pkmV4vaZj2cs1PUYeq%2BEIElngBEWTWgBM%3D&amp;reserved=0" TargetMode="External"/><Relationship Id="rId94" Type="http://schemas.openxmlformats.org/officeDocument/2006/relationships/printerSettings" Target="../printerSettings/printerSettings2.bin"/><Relationship Id="rId4" Type="http://schemas.openxmlformats.org/officeDocument/2006/relationships/hyperlink" Target="https://www.gov.uk/government/statistics/uks-carbon-footprint" TargetMode="External"/><Relationship Id="rId9" Type="http://schemas.openxmlformats.org/officeDocument/2006/relationships/hyperlink" Target="https://www.climatiq.io/data?access_type=public&amp;search=plastic+" TargetMode="External"/><Relationship Id="rId13" Type="http://schemas.openxmlformats.org/officeDocument/2006/relationships/hyperlink" Target="https://vitalmetrics.com/environmental-databases" TargetMode="External"/><Relationship Id="rId18" Type="http://schemas.openxmlformats.org/officeDocument/2006/relationships/hyperlink" Target="https://www.climatiq.io/data?category=Furnishings+and+Household&amp;sector=Consumer+Goods+and+Services&amp;access_type=public" TargetMode="External"/><Relationship Id="rId39" Type="http://schemas.openxmlformats.org/officeDocument/2006/relationships/hyperlink" Target="http://wrap.org.uk/" TargetMode="External"/><Relationship Id="rId34" Type="http://schemas.openxmlformats.org/officeDocument/2006/relationships/hyperlink" Target="http://carbon.ci/" TargetMode="External"/><Relationship Id="rId50" Type="http://schemas.openxmlformats.org/officeDocument/2006/relationships/hyperlink" Target="https://circularecology.com/ice-download-confirm01.html" TargetMode="External"/><Relationship Id="rId55" Type="http://schemas.openxmlformats.org/officeDocument/2006/relationships/hyperlink" Target="https://circularecology.com/ice-download-confirm01.html" TargetMode="External"/><Relationship Id="rId76" Type="http://schemas.openxmlformats.org/officeDocument/2006/relationships/hyperlink" Target="https://circularecology.com/ice-download-confirm01.html" TargetMode="External"/><Relationship Id="rId7" Type="http://schemas.openxmlformats.org/officeDocument/2006/relationships/hyperlink" Target="https://www.climatiq.io/data?category=Paper+Products&amp;sector=Consumer+Goods+and+Services&amp;access_type=public" TargetMode="External"/><Relationship Id="rId71" Type="http://schemas.openxmlformats.org/officeDocument/2006/relationships/hyperlink" Target="https://circularecology.com/ice-download-confirm01.html" TargetMode="External"/><Relationship Id="rId92" Type="http://schemas.openxmlformats.org/officeDocument/2006/relationships/hyperlink" Target="https://nam11.safelinks.protection.outlook.com/?url=http%3A%2F%2Fwww.jhsph.edu%2Fresearch%2Fcenters-and-institutes%2Fjohns-hopkins-center-for-a-livable-future%2F_pdf%2Fresearch%2Fclf_reports%2Fkim_neff_carbon_calculators.pdf&amp;data=05%7C01%7Charley.addison%40rxglobal.com%7Cfa50e54c3d044c8dcf2c08db3f696cad%7C9274ee3f94254109a27f9fb15c10675d%7C0%7C0%7C638173495427409879%7CUnknown%7CTWFpbGZsb3d8eyJWIjoiMC4wLjAwMDAiLCJQIjoiV2luMzIiLCJBTiI6Ik1haWwiLCJXVCI6Mn0%3D%7C3000%7C%7C%7C&amp;sdata=0sk4G%2FC93y0DvJV7bxnEuqFMqYPOQk9DYPchtjQ0%2FJQ%3D&amp;reserved=0" TargetMode="External"/><Relationship Id="rId2" Type="http://schemas.openxmlformats.org/officeDocument/2006/relationships/hyperlink" Target="http://efdb.apps.eea.europa.eu/?source=%7B%22query%22%3A%7B%22bool%22%3A%7B%22must%22%3A%5B%7B%22term%22%3A%7B%22code%22%3A%222.A.5.b%20Construction%20and%20demolition%22%7D%7D%5D%7D%7D%2C%22display_type%22%3A%22tabular%22%7D" TargetMode="External"/><Relationship Id="rId29" Type="http://schemas.openxmlformats.org/officeDocument/2006/relationships/hyperlink" Target="https://www.climatiq.io/data?search=timber&amp;page=3" TargetMode="External"/><Relationship Id="rId24" Type="http://schemas.openxmlformats.org/officeDocument/2006/relationships/hyperlink" Target="https://www.interface.com/US/en-US/sustainability/carbon-neutral-floors.html" TargetMode="External"/><Relationship Id="rId40" Type="http://schemas.openxmlformats.org/officeDocument/2006/relationships/hyperlink" Target="https://www.climatiq.io/data?category=Paper+Products&amp;sector=Consumer+Goods+and+Services&amp;access_type=public" TargetMode="External"/><Relationship Id="rId45" Type="http://schemas.openxmlformats.org/officeDocument/2006/relationships/hyperlink" Target="https://circularecology.com/ice-download-confirm01.html" TargetMode="External"/><Relationship Id="rId66" Type="http://schemas.openxmlformats.org/officeDocument/2006/relationships/hyperlink" Target="https://circularecology.com/ice-download-confirm01.html" TargetMode="External"/><Relationship Id="rId87" Type="http://schemas.openxmlformats.org/officeDocument/2006/relationships/hyperlink" Target="https://nam11.safelinks.protection.outlook.com/?url=https%3A%2F%2Fassets.ctfassets.net%2Fhhv516v5f7sj%2F4exF7Ex74UoYku640WSF3t%2Fcc213b148ee80fa2d8062e430012ec56%2FImpossible_foods_comparative_LCA.pdf&amp;data=05%7C01%7Charley.addison%40rxglobal.com%7Cfa50e54c3d044c8dcf2c08db3f696cad%7C9274ee3f94254109a27f9fb15c10675d%7C0%7C0%7C638173495427253636%7CUnknown%7CTWFpbGZsb3d8eyJWIjoiMC4wLjAwMDAiLCJQIjoiV2luMzIiLCJBTiI6Ik1haWwiLCJXVCI6Mn0%3D%7C3000%7C%7C%7C&amp;sdata=B%2FphgWoG%2BlcFUeUeFTqjIsrcWpaY1dBsrfnml3MQApA%3D&amp;reserved=0" TargetMode="External"/><Relationship Id="rId61" Type="http://schemas.openxmlformats.org/officeDocument/2006/relationships/hyperlink" Target="https://circularecology.com/ice-download-confirm01.html" TargetMode="External"/><Relationship Id="rId82" Type="http://schemas.openxmlformats.org/officeDocument/2006/relationships/hyperlink" Target="https://nam11.safelinks.protection.outlook.com/?url=https%3A%2F%2Fwww.science.org%2Fdoi%2F10.1126%2Fscience.aaq0216&amp;data=05%7C01%7Charley.addison%40rxglobal.com%7Cfa50e54c3d044c8dcf2c08db3f696cad%7C9274ee3f94254109a27f9fb15c10675d%7C0%7C0%7C638173495427253636%7CUnknown%7CTWFpbGZsb3d8eyJWIjoiMC4wLjAwMDAiLCJQIjoiV2luMzIiLCJBTiI6Ik1haWwiLCJXVCI6Mn0%3D%7C3000%7C%7C%7C&amp;sdata=yCC3rtW4nEFQWozzZ78ZvbiruLFlDV9kvjzmyExNvQY%3D&amp;reserved=0" TargetMode="External"/><Relationship Id="rId19" Type="http://schemas.openxmlformats.org/officeDocument/2006/relationships/hyperlink" Target="https://www.climatiq.io/data?category=Paper+Products&amp;sector=Consumer+Goods+and+Services&amp;access_type=public" TargetMode="External"/><Relationship Id="rId14" Type="http://schemas.openxmlformats.org/officeDocument/2006/relationships/hyperlink" Target="https://www.climatiq.io/data?unit_type=Weight&amp;search=carpet" TargetMode="External"/><Relationship Id="rId30" Type="http://schemas.openxmlformats.org/officeDocument/2006/relationships/hyperlink" Target="https://www.climatiq.io/data?search=mdf" TargetMode="External"/><Relationship Id="rId35" Type="http://schemas.openxmlformats.org/officeDocument/2006/relationships/hyperlink" Target="http://earthcheck.org/" TargetMode="External"/><Relationship Id="rId56" Type="http://schemas.openxmlformats.org/officeDocument/2006/relationships/hyperlink" Target="https://circularecology.com/ice-download-confirm01.html" TargetMode="External"/><Relationship Id="rId77" Type="http://schemas.openxmlformats.org/officeDocument/2006/relationships/hyperlink" Target="https://www.base-inies.fr/iniesV4/dist/infos-produit"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climatiq.io/data?search=timber&amp;page=3" TargetMode="External"/><Relationship Id="rId21" Type="http://schemas.openxmlformats.org/officeDocument/2006/relationships/hyperlink" Target="https://www.carbonfootprint.com/factors.aspx" TargetMode="External"/><Relationship Id="rId42" Type="http://schemas.openxmlformats.org/officeDocument/2006/relationships/hyperlink" Target="https://www.carbonfootprint.com/factors.aspx" TargetMode="External"/><Relationship Id="rId47" Type="http://schemas.openxmlformats.org/officeDocument/2006/relationships/hyperlink" Target="https://circularecology.com/ice-download-confirm01.html" TargetMode="External"/><Relationship Id="rId63" Type="http://schemas.openxmlformats.org/officeDocument/2006/relationships/hyperlink" Target="https://circularecology.com/ice-download-confirm01.html" TargetMode="External"/><Relationship Id="rId68" Type="http://schemas.openxmlformats.org/officeDocument/2006/relationships/hyperlink" Target="https://circularecology.com/ice-download-confirm01.html" TargetMode="External"/><Relationship Id="rId84" Type="http://schemas.openxmlformats.org/officeDocument/2006/relationships/hyperlink" Target="https://nam11.safelinks.protection.outlook.com/?url=https%3A%2F%2Flink.springer.com%2Farticle%2F10.1007%2Fs11367-009-0091-7&amp;data=05%7C01%7Charley.addison%40rxglobal.com%7Cfa50e54c3d044c8dcf2c08db3f696cad%7C9274ee3f94254109a27f9fb15c10675d%7C0%7C0%7C638173495427253636%7CUnknown%7CTWFpbGZsb3d8eyJWIjoiMC4wLjAwMDAiLCJQIjoiV2luMzIiLCJBTiI6Ik1haWwiLCJXVCI6Mn0%3D%7C3000%7C%7C%7C&amp;sdata=z78T%2BeCq%2BHkWXFeejXdo%2BK64i3bPgehP5DZYdCaldh0%3D&amp;reserved=0" TargetMode="External"/><Relationship Id="rId89" Type="http://schemas.openxmlformats.org/officeDocument/2006/relationships/hyperlink" Target="https://nam11.safelinks.protection.outlook.com/?url=https%3A%2F%2Fwww.bbc.com%2Fnews%2Fscience-environment-46459714&amp;data=05%7C01%7Charley.addison%40rxglobal.com%7Cfa50e54c3d044c8dcf2c08db3f696cad%7C9274ee3f94254109a27f9fb15c10675d%7C0%7C0%7C638173495427253636%7CUnknown%7CTWFpbGZsb3d8eyJWIjoiMC4wLjAwMDAiLCJQIjoiV2luMzIiLCJBTiI6Ik1haWwiLCJXVCI6Mn0%3D%7C3000%7C%7C%7C&amp;sdata=OisGl5nPHIKWBkbj6Fd9ZleV%2F%2F66vr2XCmngyXMoPFA%3D&amp;reserved=0" TargetMode="External"/><Relationship Id="rId16" Type="http://schemas.openxmlformats.org/officeDocument/2006/relationships/hyperlink" Target="https://www.gov.uk/government/statistics/uks-carbon-footprint" TargetMode="External"/><Relationship Id="rId11" Type="http://schemas.openxmlformats.org/officeDocument/2006/relationships/hyperlink" Target="https://ecoinvent.org/the-ecoinvent-database/data-releases/ecoinvent-3-8/" TargetMode="External"/><Relationship Id="rId32" Type="http://schemas.openxmlformats.org/officeDocument/2006/relationships/hyperlink" Target="https://www.climatiq.io/data?search=methyl+methacrylate" TargetMode="External"/><Relationship Id="rId37" Type="http://schemas.openxmlformats.org/officeDocument/2006/relationships/hyperlink" Target="http://sustainablehospitalityalliance.org/" TargetMode="External"/><Relationship Id="rId53" Type="http://schemas.openxmlformats.org/officeDocument/2006/relationships/hyperlink" Target="https://circularecology.com/ice-download-confirm01.html" TargetMode="External"/><Relationship Id="rId58" Type="http://schemas.openxmlformats.org/officeDocument/2006/relationships/hyperlink" Target="https://circularecology.com/ice-download-confirm01.html" TargetMode="External"/><Relationship Id="rId74" Type="http://schemas.openxmlformats.org/officeDocument/2006/relationships/hyperlink" Target="https://circularecology.com/ice-download-confirm01.html" TargetMode="External"/><Relationship Id="rId79" Type="http://schemas.openxmlformats.org/officeDocument/2006/relationships/hyperlink" Target="https://nam11.safelinks.protection.outlook.com/?url=https%3A%2F%2Fwww.ecosperity.sg%2Fcontent%2Fdam%2Fecosperity-aem%2Fen%2Freports%2FEnvironmental-Impact-of-Key-Food-Items-in-Singapore_Oct2019.pdf&amp;data=05%7C01%7Charley.addison%40rxglobal.com%7Cfa50e54c3d044c8dcf2c08db3f696cad%7C9274ee3f94254109a27f9fb15c10675d%7C0%7C0%7C638173495427253636%7CUnknown%7CTWFpbGZsb3d8eyJWIjoiMC4wLjAwMDAiLCJQIjoiV2luMzIiLCJBTiI6Ik1haWwiLCJXVCI6Mn0%3D%7C3000%7C%7C%7C&amp;sdata=YLnRX11PuatOGncEih9%2BZ5E19CUs6i0nZ7xlPtSY4xM%3D&amp;reserved=0" TargetMode="External"/><Relationship Id="rId5" Type="http://schemas.openxmlformats.org/officeDocument/2006/relationships/hyperlink" Target="https://www.climatiq.io/data?category=Furnishings+and+Household&amp;sector=Consumer+Goods+and+Services&amp;access_type=public" TargetMode="External"/><Relationship Id="rId90" Type="http://schemas.openxmlformats.org/officeDocument/2006/relationships/hyperlink" Target="https://nam11.safelinks.protection.outlook.com/?url=https%3A%2F%2Fco2.myclimate.org%2Fen%2Fevent_calculators%2Fnew&amp;data=05%7C01%7Charley.addison%40rxglobal.com%7Cfa50e54c3d044c8dcf2c08db3f696cad%7C9274ee3f94254109a27f9fb15c10675d%7C0%7C0%7C638173495427253636%7CUnknown%7CTWFpbGZsb3d8eyJWIjoiMC4wLjAwMDAiLCJQIjoiV2luMzIiLCJBTiI6Ik1haWwiLCJXVCI6Mn0%3D%7C3000%7C%7C%7C&amp;sdata=g9vtnE1zwSrjUI6J2BxkDh9ZmZOHUuA8Vw%2BNTchDLZg%3D&amp;reserved=0" TargetMode="External"/><Relationship Id="rId95" Type="http://schemas.openxmlformats.org/officeDocument/2006/relationships/printerSettings" Target="../printerSettings/printerSettings3.bin"/><Relationship Id="rId22" Type="http://schemas.openxmlformats.org/officeDocument/2006/relationships/hyperlink" Target="https://www.climatiq.io/data?search=vinyl" TargetMode="External"/><Relationship Id="rId27" Type="http://schemas.openxmlformats.org/officeDocument/2006/relationships/hyperlink" Target="https://www.climatiq.io/data?search=timber&amp;page=3" TargetMode="External"/><Relationship Id="rId43" Type="http://schemas.openxmlformats.org/officeDocument/2006/relationships/hyperlink" Target="https://www.mckinsey.com/industries/paper-forest-products-and-packaging/our-insights/the-potential-impact-of-reusable-packaging" TargetMode="External"/><Relationship Id="rId48" Type="http://schemas.openxmlformats.org/officeDocument/2006/relationships/hyperlink" Target="https://circularecology.com/ice-download-confirm01.html" TargetMode="External"/><Relationship Id="rId64" Type="http://schemas.openxmlformats.org/officeDocument/2006/relationships/hyperlink" Target="https://circularecology.com/ice-download-confirm01.html" TargetMode="External"/><Relationship Id="rId69" Type="http://schemas.openxmlformats.org/officeDocument/2006/relationships/hyperlink" Target="https://circularecology.com/ice-download-confirm01.html" TargetMode="External"/><Relationship Id="rId8" Type="http://schemas.openxmlformats.org/officeDocument/2006/relationships/hyperlink" Target="https://www.climatiq.io/data?access_type=public&amp;search=plastic+" TargetMode="External"/><Relationship Id="rId51" Type="http://schemas.openxmlformats.org/officeDocument/2006/relationships/hyperlink" Target="https://circularecology.com/ice-download-confirm01.html" TargetMode="External"/><Relationship Id="rId72" Type="http://schemas.openxmlformats.org/officeDocument/2006/relationships/hyperlink" Target="https://circularecology.com/ice-download-confirm01.html" TargetMode="External"/><Relationship Id="rId80" Type="http://schemas.openxmlformats.org/officeDocument/2006/relationships/hyperlink" Target="https://nam11.safelinks.protection.outlook.com/?url=https%3A%2F%2Fwww.eventsam.app%2F&amp;data=05%7C01%7Charley.addison%40rxglobal.com%7Cfa50e54c3d044c8dcf2c08db3f696cad%7C9274ee3f94254109a27f9fb15c10675d%7C0%7C0%7C638173495427253636%7CUnknown%7CTWFpbGZsb3d8eyJWIjoiMC4wLjAwMDAiLCJQIjoiV2luMzIiLCJBTiI6Ik1haWwiLCJXVCI6Mn0%3D%7C3000%7C%7C%7C&amp;sdata=qPfRY0Sqv%2BKZwkWwmMm7fUshJafMUCPagBl7BzERFMc%3D&amp;reserved=0" TargetMode="External"/><Relationship Id="rId85" Type="http://schemas.openxmlformats.org/officeDocument/2006/relationships/hyperlink" Target="https://nam11.safelinks.protection.outlook.com/?url=https%3A%2F%2Fwww.sciencedirect.com%2Fscience%2Farticle%2Fpii%2FS0959652616317267%23tbl2&amp;data=05%7C01%7Charley.addison%40rxglobal.com%7Cfa50e54c3d044c8dcf2c08db3f696cad%7C9274ee3f94254109a27f9fb15c10675d%7C0%7C0%7C638173495427253636%7CUnknown%7CTWFpbGZsb3d8eyJWIjoiMC4wLjAwMDAiLCJQIjoiV2luMzIiLCJBTiI6Ik1haWwiLCJXVCI6Mn0%3D%7C3000%7C%7C%7C&amp;sdata=rWWT0ah6RdADUEAHRciWx3TeIwzf5MWV24CxFUi90Ag%3D&amp;reserved=0" TargetMode="External"/><Relationship Id="rId93" Type="http://schemas.openxmlformats.org/officeDocument/2006/relationships/hyperlink" Target="https://nam11.safelinks.protection.outlook.com/?url=https%3A%2F%2Fgreeneventstool.com%2Fcarbon-footprint-calculator%2F&amp;data=05%7C01%7Charley.addison%40rxglobal.com%7Cfa50e54c3d044c8dcf2c08db3f696cad%7C9274ee3f94254109a27f9fb15c10675d%7C0%7C0%7C638173495427409879%7CUnknown%7CTWFpbGZsb3d8eyJWIjoiMC4wLjAwMDAiLCJQIjoiV2luMzIiLCJBTiI6Ik1haWwiLCJXVCI6Mn0%3D%7C3000%7C%7C%7C&amp;sdata=vDCDLxECN0OEQveiXSdWD2jmHaAJFDMyblJnjVslPoY%3D&amp;reserved=0" TargetMode="External"/><Relationship Id="rId3" Type="http://schemas.openxmlformats.org/officeDocument/2006/relationships/hyperlink" Target="https://www.climatiq.io/data?category=Furnishings+and+Household&amp;sector=Consumer+Goods+and+Services&amp;access_type=public" TargetMode="External"/><Relationship Id="rId12" Type="http://schemas.openxmlformats.org/officeDocument/2006/relationships/hyperlink" Target="https://co2.myclimate.org/en/event_calculators" TargetMode="External"/><Relationship Id="rId17" Type="http://schemas.openxmlformats.org/officeDocument/2006/relationships/hyperlink" Target="https://www.climatiq.io/data?category=Furnishings+and+Household&amp;sector=Consumer+Goods+and+Services&amp;access_type=public" TargetMode="External"/><Relationship Id="rId25" Type="http://schemas.openxmlformats.org/officeDocument/2006/relationships/hyperlink" Target="https://www.climatiq.io/data?search=foam&amp;page=2" TargetMode="External"/><Relationship Id="rId33" Type="http://schemas.openxmlformats.org/officeDocument/2006/relationships/hyperlink" Target="https://www.climatiq.io/data?search=polycarbonate" TargetMode="External"/><Relationship Id="rId38" Type="http://schemas.openxmlformats.org/officeDocument/2006/relationships/hyperlink" Target="https://businessclimatehub.org/uk" TargetMode="External"/><Relationship Id="rId46" Type="http://schemas.openxmlformats.org/officeDocument/2006/relationships/hyperlink" Target="https://circularecology.com/ice-download-confirm01.html" TargetMode="External"/><Relationship Id="rId59" Type="http://schemas.openxmlformats.org/officeDocument/2006/relationships/hyperlink" Target="https://www.carbonfootprint.com/factors.aspx" TargetMode="External"/><Relationship Id="rId67" Type="http://schemas.openxmlformats.org/officeDocument/2006/relationships/hyperlink" Target="https://circularecology.com/ice-download-confirm01.html" TargetMode="External"/><Relationship Id="rId20" Type="http://schemas.openxmlformats.org/officeDocument/2006/relationships/hyperlink" Target="https://www.carbonfootprint.com/factors.aspx" TargetMode="External"/><Relationship Id="rId41" Type="http://schemas.openxmlformats.org/officeDocument/2006/relationships/hyperlink" Target="https://www.carbonfootprint.com/factors.aspx" TargetMode="External"/><Relationship Id="rId54" Type="http://schemas.openxmlformats.org/officeDocument/2006/relationships/hyperlink" Target="https://circularecology.com/ice-download-confirm01.html" TargetMode="External"/><Relationship Id="rId62" Type="http://schemas.openxmlformats.org/officeDocument/2006/relationships/hyperlink" Target="https://circularecology.com/ice-download-confirm01.html" TargetMode="External"/><Relationship Id="rId70" Type="http://schemas.openxmlformats.org/officeDocument/2006/relationships/hyperlink" Target="https://circularecology.com/ice-download-confirm01.html" TargetMode="External"/><Relationship Id="rId75" Type="http://schemas.openxmlformats.org/officeDocument/2006/relationships/hyperlink" Target="https://circularecology.com/ice-download-confirm01.html" TargetMode="External"/><Relationship Id="rId83" Type="http://schemas.openxmlformats.org/officeDocument/2006/relationships/hyperlink" Target="https://nam11.safelinks.protection.outlook.com/?url=https%3A%2F%2Fwww.nature.com%2Farticles%2Fs41586-021-03889-2%23Sec1&amp;data=05%7C01%7Charley.addison%40rxglobal.com%7Cfa50e54c3d044c8dcf2c08db3f696cad%7C9274ee3f94254109a27f9fb15c10675d%7C0%7C0%7C638173495427253636%7CUnknown%7CTWFpbGZsb3d8eyJWIjoiMC4wLjAwMDAiLCJQIjoiV2luMzIiLCJBTiI6Ik1haWwiLCJXVCI6Mn0%3D%7C3000%7C%7C%7C&amp;sdata=h3%2Bt2BCdD%2FTUq4cAHYsqoHt%2FWbsJJNa%2F1h81OixeYG4%3D&amp;reserved=0" TargetMode="External"/><Relationship Id="rId88" Type="http://schemas.openxmlformats.org/officeDocument/2006/relationships/hyperlink" Target="https://nam11.safelinks.protection.outlook.com/?url=https%3A%2F%2Fwww.bakeryandsnacks.com%2FArticle%2F2019%2F07%2F08%2FThe-environmental-footprint-of-biscuits-cookies-and-crackers&amp;data=05%7C01%7Charley.addison%40rxglobal.com%7Cfa50e54c3d044c8dcf2c08db3f696cad%7C9274ee3f94254109a27f9fb15c10675d%7C0%7C0%7C638173495427253636%7CUnknown%7CTWFpbGZsb3d8eyJWIjoiMC4wLjAwMDAiLCJQIjoiV2luMzIiLCJBTiI6Ik1haWwiLCJXVCI6Mn0%3D%7C3000%7C%7C%7C&amp;sdata=X%2Fe51KmUS1F6ypMOjiJlEq1H4kwTUrCSUWhQRGQF%2FiA%3D&amp;reserved=0" TargetMode="External"/><Relationship Id="rId91" Type="http://schemas.openxmlformats.org/officeDocument/2006/relationships/hyperlink" Target="https://nam11.safelinks.protection.outlook.com/?url=https%3A%2F%2Fterrapass.com%2Fcarbon-footprint-calculator&amp;data=05%7C01%7Charley.addison%40rxglobal.com%7Cfa50e54c3d044c8dcf2c08db3f696cad%7C9274ee3f94254109a27f9fb15c10675d%7C0%7C0%7C638173495427409879%7CUnknown%7CTWFpbGZsb3d8eyJWIjoiMC4wLjAwMDAiLCJQIjoiV2luMzIiLCJBTiI6Ik1haWwiLCJXVCI6Mn0%3D%7C3000%7C%7C%7C&amp;sdata=NtnOR7c%2BusblnNddXI9EJEtbjkh8p4K0Ddgb%2F8g7118%3D&amp;reserved=0" TargetMode="External"/><Relationship Id="rId96" Type="http://schemas.openxmlformats.org/officeDocument/2006/relationships/drawing" Target="../drawings/drawing2.xml"/><Relationship Id="rId1" Type="http://schemas.openxmlformats.org/officeDocument/2006/relationships/hyperlink" Target="https://www.buildersforclimateaction.org/report---nelson-material-carbon-emissions-guide.html" TargetMode="External"/><Relationship Id="rId6" Type="http://schemas.openxmlformats.org/officeDocument/2006/relationships/hyperlink" Target="https://www.climatiq.io/data?category=Furnishings+and+Household&amp;sector=Consumer+Goods+and+Services&amp;access_type=public" TargetMode="External"/><Relationship Id="rId15" Type="http://schemas.openxmlformats.org/officeDocument/2006/relationships/hyperlink" Target="https://www.climatiq.io/data?unit_type=Weight&amp;search=carpet" TargetMode="External"/><Relationship Id="rId23" Type="http://schemas.openxmlformats.org/officeDocument/2006/relationships/hyperlink" Target="https://www.climatiq.io/data?search=vinyl" TargetMode="External"/><Relationship Id="rId28" Type="http://schemas.openxmlformats.org/officeDocument/2006/relationships/hyperlink" Target="https://www.climatiq.io/data?search=timber&amp;page=3" TargetMode="External"/><Relationship Id="rId36" Type="http://schemas.openxmlformats.org/officeDocument/2006/relationships/hyperlink" Target="http://sciencebasedtargets.org/" TargetMode="External"/><Relationship Id="rId49" Type="http://schemas.openxmlformats.org/officeDocument/2006/relationships/hyperlink" Target="https://circularecology.com/ice-download-confirm01.html" TargetMode="External"/><Relationship Id="rId57" Type="http://schemas.openxmlformats.org/officeDocument/2006/relationships/hyperlink" Target="https://circularecology.com/ice-download-confirm01.html" TargetMode="External"/><Relationship Id="rId10" Type="http://schemas.openxmlformats.org/officeDocument/2006/relationships/hyperlink" Target="https://www.climatiq.io/data?access_type=public&amp;search=plastic+" TargetMode="External"/><Relationship Id="rId31" Type="http://schemas.openxmlformats.org/officeDocument/2006/relationships/hyperlink" Target="https://www.climatiq.io/data?search=Oriented+Strand+Board" TargetMode="External"/><Relationship Id="rId44" Type="http://schemas.openxmlformats.org/officeDocument/2006/relationships/hyperlink" Target="https://circularecology.com/ice-download-confirm01.html" TargetMode="External"/><Relationship Id="rId52" Type="http://schemas.openxmlformats.org/officeDocument/2006/relationships/hyperlink" Target="https://circularecology.com/ice-download-confirm01.html" TargetMode="External"/><Relationship Id="rId60" Type="http://schemas.openxmlformats.org/officeDocument/2006/relationships/hyperlink" Target="https://circularecology.com/ice-download-confirm01.html" TargetMode="External"/><Relationship Id="rId65" Type="http://schemas.openxmlformats.org/officeDocument/2006/relationships/hyperlink" Target="https://circularecology.com/ice-download-confirm01.html" TargetMode="External"/><Relationship Id="rId73" Type="http://schemas.openxmlformats.org/officeDocument/2006/relationships/hyperlink" Target="https://circularecology.com/ice-download-confirm01.html" TargetMode="External"/><Relationship Id="rId78" Type="http://schemas.openxmlformats.org/officeDocument/2006/relationships/hyperlink" Target="https://nam11.safelinks.protection.outlook.com/?url=https%3A%2F%2Fgreenview.sg%2Fwp-content%2Fuploads%2F2021%2F12%2FNet-Zero-Methodology-for-Hotels-First-Edition-December-2021.pdf&amp;data=05%7C01%7Charley.addison%40rxglobal.com%7Cfa50e54c3d044c8dcf2c08db3f696cad%7C9274ee3f94254109a27f9fb15c10675d%7C0%7C0%7C638173495427253636%7CUnknown%7CTWFpbGZsb3d8eyJWIjoiMC4wLjAwMDAiLCJQIjoiV2luMzIiLCJBTiI6Ik1haWwiLCJXVCI6Mn0%3D%7C3000%7C%7C%7C&amp;sdata=PJR7RtX4%2B6bF0ISIHAqMcz7a2sKZU8lCwrxmiShTkWg%3D&amp;reserved=0" TargetMode="External"/><Relationship Id="rId81" Type="http://schemas.openxmlformats.org/officeDocument/2006/relationships/hyperlink" Target="file:///C:\Users\Uta\AppData\Local\Microsoft\Windows\INetCache\addisonh\AppData\Roaming\Microsoft\Excel\Production%20Materials%20Reference%20List310562840168861629\%22https:\eventfoodcarboncalculator.com\" TargetMode="External"/><Relationship Id="rId86" Type="http://schemas.openxmlformats.org/officeDocument/2006/relationships/hyperlink" Target="https://nam11.safelinks.protection.outlook.com/?url=https%3A%2F%2Fwww.sciencedirect.com%2Fscience%2Farticle%2Fpii%2FS0959652616302372&amp;data=05%7C01%7Charley.addison%40rxglobal.com%7Cfa50e54c3d044c8dcf2c08db3f696cad%7C9274ee3f94254109a27f9fb15c10675d%7C0%7C0%7C638173495427253636%7CUnknown%7CTWFpbGZsb3d8eyJWIjoiMC4wLjAwMDAiLCJQIjoiV2luMzIiLCJBTiI6Ik1haWwiLCJXVCI6Mn0%3D%7C3000%7C%7C%7C&amp;sdata=1ku3olhqG1pkmV4vaZj2cs1PUYeq%2BEIElngBEWTWgBM%3D&amp;reserved=0" TargetMode="External"/><Relationship Id="rId94" Type="http://schemas.openxmlformats.org/officeDocument/2006/relationships/hyperlink" Target="https://www.weforum.org/agenda/2022/11/cop27-3-insights-organizations-reduce-scope-3-emissions/" TargetMode="External"/><Relationship Id="rId4" Type="http://schemas.openxmlformats.org/officeDocument/2006/relationships/hyperlink" Target="https://www.gov.uk/government/statistics/uks-carbon-footprint" TargetMode="External"/><Relationship Id="rId9" Type="http://schemas.openxmlformats.org/officeDocument/2006/relationships/hyperlink" Target="https://www.climatiq.io/data?access_type=public&amp;search=plastic+" TargetMode="External"/><Relationship Id="rId13" Type="http://schemas.openxmlformats.org/officeDocument/2006/relationships/hyperlink" Target="https://vitalmetrics.com/environmental-databases" TargetMode="External"/><Relationship Id="rId18" Type="http://schemas.openxmlformats.org/officeDocument/2006/relationships/hyperlink" Target="https://www.climatiq.io/data?category=Furnishings+and+Household&amp;sector=Consumer+Goods+and+Services&amp;access_type=public" TargetMode="External"/><Relationship Id="rId39" Type="http://schemas.openxmlformats.org/officeDocument/2006/relationships/hyperlink" Target="http://wrap.org.uk/" TargetMode="External"/><Relationship Id="rId34" Type="http://schemas.openxmlformats.org/officeDocument/2006/relationships/hyperlink" Target="http://carbon.ci/" TargetMode="External"/><Relationship Id="rId50" Type="http://schemas.openxmlformats.org/officeDocument/2006/relationships/hyperlink" Target="https://circularecology.com/ice-download-confirm01.html" TargetMode="External"/><Relationship Id="rId55" Type="http://schemas.openxmlformats.org/officeDocument/2006/relationships/hyperlink" Target="https://circularecology.com/ice-download-confirm01.html" TargetMode="External"/><Relationship Id="rId76" Type="http://schemas.openxmlformats.org/officeDocument/2006/relationships/hyperlink" Target="https://circularecology.com/ice-download-confirm01.html" TargetMode="External"/><Relationship Id="rId7" Type="http://schemas.openxmlformats.org/officeDocument/2006/relationships/hyperlink" Target="https://www.climatiq.io/data?category=Paper+Products&amp;sector=Consumer+Goods+and+Services&amp;access_type=public" TargetMode="External"/><Relationship Id="rId71" Type="http://schemas.openxmlformats.org/officeDocument/2006/relationships/hyperlink" Target="https://circularecology.com/ice-download-confirm01.html" TargetMode="External"/><Relationship Id="rId92" Type="http://schemas.openxmlformats.org/officeDocument/2006/relationships/hyperlink" Target="https://nam11.safelinks.protection.outlook.com/?url=http%3A%2F%2Fwww.jhsph.edu%2Fresearch%2Fcenters-and-institutes%2Fjohns-hopkins-center-for-a-livable-future%2F_pdf%2Fresearch%2Fclf_reports%2Fkim_neff_carbon_calculators.pdf&amp;data=05%7C01%7Charley.addison%40rxglobal.com%7Cfa50e54c3d044c8dcf2c08db3f696cad%7C9274ee3f94254109a27f9fb15c10675d%7C0%7C0%7C638173495427409879%7CUnknown%7CTWFpbGZsb3d8eyJWIjoiMC4wLjAwMDAiLCJQIjoiV2luMzIiLCJBTiI6Ik1haWwiLCJXVCI6Mn0%3D%7C3000%7C%7C%7C&amp;sdata=0sk4G%2FC93y0DvJV7bxnEuqFMqYPOQk9DYPchtjQ0%2FJQ%3D&amp;reserved=0" TargetMode="External"/><Relationship Id="rId2" Type="http://schemas.openxmlformats.org/officeDocument/2006/relationships/hyperlink" Target="http://efdb.apps.eea.europa.eu/?source=%7B%22query%22%3A%7B%22bool%22%3A%7B%22must%22%3A%5B%7B%22term%22%3A%7B%22code%22%3A%222.A.5.b%20Construction%20and%20demolition%22%7D%7D%5D%7D%7D%2C%22display_type%22%3A%22tabular%22%7D" TargetMode="External"/><Relationship Id="rId29" Type="http://schemas.openxmlformats.org/officeDocument/2006/relationships/hyperlink" Target="https://www.climatiq.io/data?search=timber&amp;page=3" TargetMode="External"/><Relationship Id="rId24" Type="http://schemas.openxmlformats.org/officeDocument/2006/relationships/hyperlink" Target="https://www.interface.com/US/en-US/sustainability/carbon-neutral-floors.html" TargetMode="External"/><Relationship Id="rId40" Type="http://schemas.openxmlformats.org/officeDocument/2006/relationships/hyperlink" Target="https://www.climatiq.io/data?category=Paper+Products&amp;sector=Consumer+Goods+and+Services&amp;access_type=public" TargetMode="External"/><Relationship Id="rId45" Type="http://schemas.openxmlformats.org/officeDocument/2006/relationships/hyperlink" Target="https://circularecology.com/ice-download-confirm01.html" TargetMode="External"/><Relationship Id="rId66" Type="http://schemas.openxmlformats.org/officeDocument/2006/relationships/hyperlink" Target="https://circularecology.com/ice-download-confirm01.html" TargetMode="External"/><Relationship Id="rId87" Type="http://schemas.openxmlformats.org/officeDocument/2006/relationships/hyperlink" Target="https://nam11.safelinks.protection.outlook.com/?url=https%3A%2F%2Fassets.ctfassets.net%2Fhhv516v5f7sj%2F4exF7Ex74UoYku640WSF3t%2Fcc213b148ee80fa2d8062e430012ec56%2FImpossible_foods_comparative_LCA.pdf&amp;data=05%7C01%7Charley.addison%40rxglobal.com%7Cfa50e54c3d044c8dcf2c08db3f696cad%7C9274ee3f94254109a27f9fb15c10675d%7C0%7C0%7C638173495427253636%7CUnknown%7CTWFpbGZsb3d8eyJWIjoiMC4wLjAwMDAiLCJQIjoiV2luMzIiLCJBTiI6Ik1haWwiLCJXVCI6Mn0%3D%7C3000%7C%7C%7C&amp;sdata=B%2FphgWoG%2BlcFUeUeFTqjIsrcWpaY1dBsrfnml3MQApA%3D&amp;reserved=0" TargetMode="External"/><Relationship Id="rId61" Type="http://schemas.openxmlformats.org/officeDocument/2006/relationships/hyperlink" Target="https://circularecology.com/ice-download-confirm01.html" TargetMode="External"/><Relationship Id="rId82" Type="http://schemas.openxmlformats.org/officeDocument/2006/relationships/hyperlink" Target="https://nam11.safelinks.protection.outlook.com/?url=https%3A%2F%2Fwww.science.org%2Fdoi%2F10.1126%2Fscience.aaq0216&amp;data=05%7C01%7Charley.addison%40rxglobal.com%7Cfa50e54c3d044c8dcf2c08db3f696cad%7C9274ee3f94254109a27f9fb15c10675d%7C0%7C0%7C638173495427253636%7CUnknown%7CTWFpbGZsb3d8eyJWIjoiMC4wLjAwMDAiLCJQIjoiV2luMzIiLCJBTiI6Ik1haWwiLCJXVCI6Mn0%3D%7C3000%7C%7C%7C&amp;sdata=yCC3rtW4nEFQWozzZ78ZvbiruLFlDV9kvjzmyExNvQY%3D&amp;reserved=0" TargetMode="External"/><Relationship Id="rId19" Type="http://schemas.openxmlformats.org/officeDocument/2006/relationships/hyperlink" Target="https://www.climatiq.io/data?category=Paper+Products&amp;sector=Consumer+Goods+and+Services&amp;access_type=public" TargetMode="External"/><Relationship Id="rId14" Type="http://schemas.openxmlformats.org/officeDocument/2006/relationships/hyperlink" Target="https://www.climatiq.io/data?unit_type=Weight&amp;search=carpet" TargetMode="External"/><Relationship Id="rId30" Type="http://schemas.openxmlformats.org/officeDocument/2006/relationships/hyperlink" Target="https://www.climatiq.io/data?search=mdf" TargetMode="External"/><Relationship Id="rId35" Type="http://schemas.openxmlformats.org/officeDocument/2006/relationships/hyperlink" Target="http://earthcheck.org/" TargetMode="External"/><Relationship Id="rId56" Type="http://schemas.openxmlformats.org/officeDocument/2006/relationships/hyperlink" Target="https://circularecology.com/ice-download-confirm01.html" TargetMode="External"/><Relationship Id="rId77" Type="http://schemas.openxmlformats.org/officeDocument/2006/relationships/hyperlink" Target="https://www.base-inies.fr/iniesV4/dist/infos-produit"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smart-light.co.uk/product/300w-led-floodlight-smd-samsung/" TargetMode="External"/><Relationship Id="rId2" Type="http://schemas.openxmlformats.org/officeDocument/2006/relationships/hyperlink" Target="https://www.cef.co.uk/catalogue/products/4752464-2m-mains-single-circuit-lighting-track-black?gclid=f4dcdd6fdfd416816186b952bb5ad42b&amp;gclsrc=3p.ds&amp;msclkid=f4dcdd6fdfd416816186b952bb5ad42b&amp;utm_source=bing&amp;utm_medium=cpc&amp;utm_campaign=Smart%20Shopping%3A%20Lighting%20Luminaires&amp;utm_term=4586887640921101&amp;utm_content=Smart%3A%20Lighting%20Luminaires" TargetMode="External"/><Relationship Id="rId1" Type="http://schemas.openxmlformats.org/officeDocument/2006/relationships/hyperlink" Target="https://www.electrical4less.co.uk/wp-content/uploads/2020/03/DL5WCCT.pdf" TargetMode="External"/><Relationship Id="rId5" Type="http://schemas.openxmlformats.org/officeDocument/2006/relationships/drawing" Target="../drawings/drawing3.x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CF184-BF14-4175-9477-EC7DB9EA0CDB}">
  <sheetPr codeName="Sheet1"/>
  <dimension ref="A1:L316"/>
  <sheetViews>
    <sheetView showGridLines="0" tabSelected="1" zoomScale="70" zoomScaleNormal="70" workbookViewId="0">
      <selection activeCell="D62" sqref="D62"/>
    </sheetView>
  </sheetViews>
  <sheetFormatPr baseColWidth="10" defaultColWidth="0" defaultRowHeight="15.75" zeroHeight="1" x14ac:dyDescent="0.25"/>
  <cols>
    <col min="1" max="1" width="52.5703125" style="338" customWidth="1"/>
    <col min="2" max="2" width="26.7109375" style="341" customWidth="1"/>
    <col min="3" max="3" width="72.85546875" style="338" customWidth="1"/>
    <col min="4" max="4" width="76.85546875" style="340" customWidth="1"/>
    <col min="5" max="5" width="22.140625" style="339" customWidth="1"/>
    <col min="6" max="6" width="29.5703125" style="342" customWidth="1"/>
    <col min="7" max="7" width="30.140625" style="339" customWidth="1"/>
    <col min="8" max="8" width="20.140625" style="341" customWidth="1"/>
    <col min="9" max="9" width="33.42578125" style="339" customWidth="1"/>
    <col min="10" max="10" width="47.28515625" style="339" customWidth="1"/>
    <col min="11" max="11" width="127.85546875" style="338" customWidth="1"/>
    <col min="12" max="12" width="8.7109375" style="338" customWidth="1"/>
    <col min="13" max="16384" width="8.7109375" style="338" hidden="1"/>
  </cols>
  <sheetData>
    <row r="1" spans="1:11" ht="53.1" customHeight="1" x14ac:dyDescent="0.25">
      <c r="A1" s="350" t="s">
        <v>0</v>
      </c>
      <c r="B1" s="352"/>
      <c r="C1" s="562" t="s">
        <v>861</v>
      </c>
      <c r="D1" s="563"/>
      <c r="E1" s="353"/>
      <c r="F1" s="524"/>
      <c r="G1" s="353"/>
      <c r="H1" s="354"/>
      <c r="I1" s="353"/>
      <c r="J1" s="353"/>
      <c r="K1" s="353"/>
    </row>
    <row r="2" spans="1:11" s="341" customFormat="1" ht="54.6" customHeight="1" x14ac:dyDescent="0.25">
      <c r="A2" s="379" t="s">
        <v>2</v>
      </c>
      <c r="B2" s="379" t="s">
        <v>3</v>
      </c>
      <c r="C2" s="380" t="s">
        <v>855</v>
      </c>
      <c r="D2" s="380" t="s">
        <v>4</v>
      </c>
      <c r="E2" s="381" t="s">
        <v>856</v>
      </c>
      <c r="F2" s="382" t="s">
        <v>5</v>
      </c>
      <c r="G2" s="383" t="s">
        <v>6</v>
      </c>
      <c r="H2" s="383" t="s">
        <v>857</v>
      </c>
      <c r="I2" s="384" t="s">
        <v>7</v>
      </c>
      <c r="J2" s="384" t="s">
        <v>8</v>
      </c>
      <c r="K2" s="385" t="s">
        <v>9</v>
      </c>
    </row>
    <row r="3" spans="1:11" s="341" customFormat="1" ht="109.5" customHeight="1" x14ac:dyDescent="0.25">
      <c r="A3" s="386"/>
      <c r="B3" s="387"/>
      <c r="C3" s="388" t="s">
        <v>886</v>
      </c>
      <c r="D3" s="389" t="s">
        <v>887</v>
      </c>
      <c r="E3" s="390" t="s">
        <v>1</v>
      </c>
      <c r="F3" s="561" t="s">
        <v>888</v>
      </c>
      <c r="G3" s="388" t="s">
        <v>889</v>
      </c>
      <c r="H3" s="391" t="s">
        <v>862</v>
      </c>
      <c r="I3" s="392" t="s">
        <v>863</v>
      </c>
      <c r="J3" s="392" t="s">
        <v>864</v>
      </c>
      <c r="K3" s="393"/>
    </row>
    <row r="4" spans="1:11" s="349" customFormat="1" ht="27" customHeight="1" x14ac:dyDescent="0.25">
      <c r="A4" s="394" t="s">
        <v>846</v>
      </c>
      <c r="B4" s="395"/>
      <c r="C4" s="396"/>
      <c r="D4" s="396"/>
      <c r="E4" s="396"/>
      <c r="F4" s="397"/>
      <c r="G4" s="398"/>
      <c r="H4" s="399"/>
      <c r="I4" s="400"/>
      <c r="J4" s="400"/>
      <c r="K4" s="401"/>
    </row>
    <row r="5" spans="1:11" s="349" customFormat="1" ht="20.100000000000001" customHeight="1" x14ac:dyDescent="0.25">
      <c r="A5" s="402" t="s">
        <v>847</v>
      </c>
      <c r="B5" s="403"/>
      <c r="C5" s="404"/>
      <c r="D5" s="404"/>
      <c r="E5" s="404"/>
      <c r="F5" s="405"/>
      <c r="G5" s="406"/>
      <c r="H5" s="407"/>
      <c r="I5" s="408"/>
      <c r="J5" s="408"/>
      <c r="K5" s="409"/>
    </row>
    <row r="6" spans="1:11" s="349" customFormat="1" ht="20.100000000000001" customHeight="1" x14ac:dyDescent="0.3">
      <c r="A6" s="410" t="s">
        <v>37</v>
      </c>
      <c r="B6" s="411"/>
      <c r="C6" s="412" t="s">
        <v>855</v>
      </c>
      <c r="D6" s="412" t="s">
        <v>4</v>
      </c>
      <c r="E6" s="413" t="s">
        <v>11</v>
      </c>
      <c r="F6" s="414" t="s">
        <v>5</v>
      </c>
      <c r="G6" s="415" t="s">
        <v>6</v>
      </c>
      <c r="H6" s="416" t="s">
        <v>857</v>
      </c>
      <c r="I6" s="415" t="s">
        <v>7</v>
      </c>
      <c r="J6" s="415" t="s">
        <v>8</v>
      </c>
      <c r="K6" s="417"/>
    </row>
    <row r="7" spans="1:11" s="349" customFormat="1" ht="20.100000000000001" customHeight="1" x14ac:dyDescent="0.25">
      <c r="A7" s="418" t="s">
        <v>37</v>
      </c>
      <c r="B7" s="360" t="s">
        <v>38</v>
      </c>
      <c r="C7" s="420" t="s">
        <v>866</v>
      </c>
      <c r="D7" s="421" t="s">
        <v>875</v>
      </c>
      <c r="E7" s="422" t="s">
        <v>865</v>
      </c>
      <c r="F7" s="525">
        <v>0</v>
      </c>
      <c r="G7" s="423" t="s">
        <v>870</v>
      </c>
      <c r="H7" s="424" t="s">
        <v>871</v>
      </c>
      <c r="I7" s="358" t="s">
        <v>22</v>
      </c>
      <c r="J7" s="359" t="s">
        <v>16</v>
      </c>
      <c r="K7" s="427"/>
    </row>
    <row r="8" spans="1:11" s="349" customFormat="1" ht="20.100000000000001" customHeight="1" x14ac:dyDescent="0.25">
      <c r="A8" s="418" t="s">
        <v>37</v>
      </c>
      <c r="B8" s="360" t="s">
        <v>38</v>
      </c>
      <c r="C8" s="420"/>
      <c r="D8" s="421"/>
      <c r="E8" s="422"/>
      <c r="F8" s="525"/>
      <c r="G8" s="428"/>
      <c r="H8" s="429"/>
      <c r="I8" s="358" t="s">
        <v>15</v>
      </c>
      <c r="J8" s="359" t="s">
        <v>15</v>
      </c>
      <c r="K8" s="427"/>
    </row>
    <row r="9" spans="1:11" s="349" customFormat="1" ht="20.100000000000001" customHeight="1" x14ac:dyDescent="0.25">
      <c r="A9" s="418" t="s">
        <v>37</v>
      </c>
      <c r="B9" s="360" t="s">
        <v>38</v>
      </c>
      <c r="C9" s="420"/>
      <c r="D9" s="421"/>
      <c r="E9" s="422"/>
      <c r="F9" s="525"/>
      <c r="G9" s="428"/>
      <c r="H9" s="429"/>
      <c r="I9" s="358" t="s">
        <v>15</v>
      </c>
      <c r="J9" s="359" t="s">
        <v>15</v>
      </c>
      <c r="K9" s="430"/>
    </row>
    <row r="10" spans="1:11" s="349" customFormat="1" ht="20.100000000000001" customHeight="1" x14ac:dyDescent="0.25">
      <c r="A10" s="418" t="s">
        <v>37</v>
      </c>
      <c r="B10" s="360" t="s">
        <v>38</v>
      </c>
      <c r="C10" s="420"/>
      <c r="D10" s="421"/>
      <c r="E10" s="422"/>
      <c r="F10" s="525"/>
      <c r="G10" s="432"/>
      <c r="H10" s="433"/>
      <c r="I10" s="358" t="s">
        <v>15</v>
      </c>
      <c r="J10" s="359" t="s">
        <v>15</v>
      </c>
      <c r="K10" s="434"/>
    </row>
    <row r="11" spans="1:11" s="349" customFormat="1" ht="20.100000000000001" customHeight="1" x14ac:dyDescent="0.25">
      <c r="A11" s="418" t="s">
        <v>37</v>
      </c>
      <c r="B11" s="360" t="s">
        <v>38</v>
      </c>
      <c r="C11" s="420"/>
      <c r="D11" s="421"/>
      <c r="E11" s="422"/>
      <c r="F11" s="525"/>
      <c r="G11" s="432"/>
      <c r="H11" s="435"/>
      <c r="I11" s="358" t="s">
        <v>15</v>
      </c>
      <c r="J11" s="359" t="s">
        <v>15</v>
      </c>
      <c r="K11" s="436"/>
    </row>
    <row r="12" spans="1:11" s="349" customFormat="1" ht="20.100000000000001" customHeight="1" x14ac:dyDescent="0.25">
      <c r="A12" s="418" t="s">
        <v>37</v>
      </c>
      <c r="B12" s="360" t="s">
        <v>38</v>
      </c>
      <c r="C12" s="420"/>
      <c r="D12" s="421"/>
      <c r="E12" s="422"/>
      <c r="F12" s="525"/>
      <c r="G12" s="427"/>
      <c r="H12" s="437"/>
      <c r="I12" s="358" t="s">
        <v>15</v>
      </c>
      <c r="J12" s="359" t="s">
        <v>15</v>
      </c>
      <c r="K12" s="436"/>
    </row>
    <row r="13" spans="1:11" s="349" customFormat="1" ht="20.100000000000001" customHeight="1" x14ac:dyDescent="0.25">
      <c r="A13" s="418" t="s">
        <v>37</v>
      </c>
      <c r="B13" s="360" t="s">
        <v>38</v>
      </c>
      <c r="C13" s="348"/>
      <c r="D13" s="369"/>
      <c r="E13" s="375"/>
      <c r="F13" s="525"/>
      <c r="G13" s="376"/>
      <c r="H13" s="377"/>
      <c r="I13" s="358" t="s">
        <v>15</v>
      </c>
      <c r="J13" s="359" t="s">
        <v>15</v>
      </c>
      <c r="K13" s="378"/>
    </row>
    <row r="14" spans="1:11" s="349" customFormat="1" ht="20.100000000000001" customHeight="1" x14ac:dyDescent="0.25">
      <c r="A14" s="402" t="s">
        <v>31</v>
      </c>
      <c r="B14" s="403"/>
      <c r="C14" s="404"/>
      <c r="D14" s="404"/>
      <c r="E14" s="404"/>
      <c r="F14" s="405"/>
      <c r="G14" s="406"/>
      <c r="H14" s="407"/>
      <c r="I14" s="408"/>
      <c r="J14" s="408"/>
      <c r="K14" s="438"/>
    </row>
    <row r="15" spans="1:11" ht="18.75" x14ac:dyDescent="0.3">
      <c r="A15" s="439" t="s">
        <v>31</v>
      </c>
      <c r="B15" s="440"/>
      <c r="C15" s="412" t="s">
        <v>855</v>
      </c>
      <c r="D15" s="412" t="s">
        <v>4</v>
      </c>
      <c r="E15" s="413" t="s">
        <v>11</v>
      </c>
      <c r="F15" s="441" t="s">
        <v>5</v>
      </c>
      <c r="G15" s="415" t="s">
        <v>6</v>
      </c>
      <c r="H15" s="416" t="s">
        <v>857</v>
      </c>
      <c r="I15" s="415" t="s">
        <v>7</v>
      </c>
      <c r="J15" s="415" t="s">
        <v>8</v>
      </c>
      <c r="K15" s="442"/>
    </row>
    <row r="16" spans="1:11" ht="21" customHeight="1" x14ac:dyDescent="0.25">
      <c r="A16" s="443" t="s">
        <v>31</v>
      </c>
      <c r="B16" s="343" t="s">
        <v>12</v>
      </c>
      <c r="C16" s="445" t="s">
        <v>873</v>
      </c>
      <c r="D16" s="445" t="s">
        <v>874</v>
      </c>
      <c r="E16" s="422" t="s">
        <v>865</v>
      </c>
      <c r="F16" s="525">
        <v>0</v>
      </c>
      <c r="G16" s="423" t="s">
        <v>870</v>
      </c>
      <c r="H16" s="424" t="s">
        <v>871</v>
      </c>
      <c r="I16" s="358" t="s">
        <v>15</v>
      </c>
      <c r="J16" s="359" t="s">
        <v>15</v>
      </c>
      <c r="K16" s="446"/>
    </row>
    <row r="17" spans="1:11" s="351" customFormat="1" ht="21" customHeight="1" x14ac:dyDescent="0.25">
      <c r="A17" s="443" t="s">
        <v>31</v>
      </c>
      <c r="B17" s="343" t="s">
        <v>12</v>
      </c>
      <c r="C17" s="421"/>
      <c r="D17" s="421"/>
      <c r="E17" s="421"/>
      <c r="F17" s="526"/>
      <c r="G17" s="447"/>
      <c r="H17" s="433"/>
      <c r="I17" s="358" t="s">
        <v>15</v>
      </c>
      <c r="J17" s="359" t="s">
        <v>15</v>
      </c>
      <c r="K17" s="448"/>
    </row>
    <row r="18" spans="1:11" s="351" customFormat="1" ht="21" customHeight="1" x14ac:dyDescent="0.25">
      <c r="A18" s="443" t="s">
        <v>31</v>
      </c>
      <c r="B18" s="343" t="s">
        <v>12</v>
      </c>
      <c r="C18" s="421"/>
      <c r="D18" s="421"/>
      <c r="E18" s="421"/>
      <c r="F18" s="526"/>
      <c r="G18" s="447"/>
      <c r="H18" s="433"/>
      <c r="I18" s="358" t="s">
        <v>15</v>
      </c>
      <c r="J18" s="359" t="s">
        <v>15</v>
      </c>
      <c r="K18" s="448"/>
    </row>
    <row r="19" spans="1:11" s="351" customFormat="1" ht="21" customHeight="1" x14ac:dyDescent="0.25">
      <c r="A19" s="443" t="s">
        <v>31</v>
      </c>
      <c r="B19" s="343" t="s">
        <v>12</v>
      </c>
      <c r="C19" s="369"/>
      <c r="D19" s="369"/>
      <c r="E19" s="369"/>
      <c r="F19" s="372"/>
      <c r="G19" s="374"/>
      <c r="H19" s="362"/>
      <c r="I19" s="358" t="s">
        <v>15</v>
      </c>
      <c r="J19" s="359" t="s">
        <v>15</v>
      </c>
      <c r="K19" s="363"/>
    </row>
    <row r="20" spans="1:11" s="351" customFormat="1" ht="21" customHeight="1" x14ac:dyDescent="0.25">
      <c r="A20" s="443" t="s">
        <v>31</v>
      </c>
      <c r="B20" s="343" t="s">
        <v>12</v>
      </c>
      <c r="C20" s="369"/>
      <c r="D20" s="369"/>
      <c r="E20" s="369"/>
      <c r="F20" s="372"/>
      <c r="G20" s="374"/>
      <c r="H20" s="362"/>
      <c r="I20" s="358" t="s">
        <v>15</v>
      </c>
      <c r="J20" s="359" t="s">
        <v>15</v>
      </c>
      <c r="K20" s="363"/>
    </row>
    <row r="21" spans="1:11" s="351" customFormat="1" ht="21" customHeight="1" x14ac:dyDescent="0.25">
      <c r="A21" s="443" t="s">
        <v>31</v>
      </c>
      <c r="B21" s="343" t="s">
        <v>12</v>
      </c>
      <c r="C21" s="369"/>
      <c r="D21" s="369"/>
      <c r="E21" s="369"/>
      <c r="F21" s="372"/>
      <c r="G21" s="374"/>
      <c r="H21" s="362"/>
      <c r="I21" s="358" t="s">
        <v>15</v>
      </c>
      <c r="J21" s="359" t="s">
        <v>15</v>
      </c>
      <c r="K21" s="363"/>
    </row>
    <row r="22" spans="1:11" s="351" customFormat="1" ht="21" customHeight="1" x14ac:dyDescent="0.25">
      <c r="A22" s="443" t="s">
        <v>31</v>
      </c>
      <c r="B22" s="343" t="s">
        <v>12</v>
      </c>
      <c r="C22" s="369"/>
      <c r="D22" s="369"/>
      <c r="E22" s="369"/>
      <c r="F22" s="372"/>
      <c r="G22" s="374"/>
      <c r="H22" s="362"/>
      <c r="I22" s="358" t="s">
        <v>15</v>
      </c>
      <c r="J22" s="359" t="s">
        <v>15</v>
      </c>
      <c r="K22" s="363"/>
    </row>
    <row r="23" spans="1:11" s="349" customFormat="1" ht="20.100000000000001" customHeight="1" x14ac:dyDescent="0.25">
      <c r="A23" s="402" t="s">
        <v>848</v>
      </c>
      <c r="B23" s="403"/>
      <c r="C23" s="404"/>
      <c r="D23" s="404"/>
      <c r="E23" s="404"/>
      <c r="F23" s="405"/>
      <c r="G23" s="406"/>
      <c r="H23" s="407"/>
      <c r="I23" s="408"/>
      <c r="J23" s="408"/>
      <c r="K23" s="438"/>
    </row>
    <row r="24" spans="1:11" ht="18.75" x14ac:dyDescent="0.3">
      <c r="A24" s="410" t="s">
        <v>10</v>
      </c>
      <c r="B24" s="411"/>
      <c r="C24" s="412" t="s">
        <v>855</v>
      </c>
      <c r="D24" s="412" t="s">
        <v>4</v>
      </c>
      <c r="E24" s="413" t="s">
        <v>11</v>
      </c>
      <c r="F24" s="414" t="s">
        <v>5</v>
      </c>
      <c r="G24" s="415" t="s">
        <v>6</v>
      </c>
      <c r="H24" s="416" t="s">
        <v>857</v>
      </c>
      <c r="I24" s="415" t="s">
        <v>7</v>
      </c>
      <c r="J24" s="415" t="s">
        <v>8</v>
      </c>
      <c r="K24" s="449"/>
    </row>
    <row r="25" spans="1:11" s="560" customFormat="1" ht="21" customHeight="1" x14ac:dyDescent="0.25">
      <c r="A25" s="556" t="s">
        <v>10</v>
      </c>
      <c r="B25" s="542" t="s">
        <v>12</v>
      </c>
      <c r="C25" s="557" t="s">
        <v>867</v>
      </c>
      <c r="D25" s="550" t="s">
        <v>868</v>
      </c>
      <c r="E25" s="550" t="s">
        <v>869</v>
      </c>
      <c r="F25" s="558">
        <v>0</v>
      </c>
      <c r="G25" s="550" t="s">
        <v>872</v>
      </c>
      <c r="H25" s="543" t="s">
        <v>871</v>
      </c>
      <c r="I25" s="544" t="s">
        <v>15</v>
      </c>
      <c r="J25" s="545" t="s">
        <v>15</v>
      </c>
      <c r="K25" s="559"/>
    </row>
    <row r="26" spans="1:11" ht="21" customHeight="1" x14ac:dyDescent="0.25">
      <c r="A26" s="357" t="s">
        <v>858</v>
      </c>
      <c r="B26" s="444" t="s">
        <v>12</v>
      </c>
      <c r="C26" s="420"/>
      <c r="D26" s="420"/>
      <c r="E26" s="420"/>
      <c r="F26" s="526"/>
      <c r="G26" s="451"/>
      <c r="H26" s="429"/>
      <c r="I26" s="358" t="s">
        <v>15</v>
      </c>
      <c r="J26" s="359" t="s">
        <v>15</v>
      </c>
      <c r="K26" s="450"/>
    </row>
    <row r="27" spans="1:11" ht="21" customHeight="1" x14ac:dyDescent="0.25">
      <c r="A27" s="357" t="s">
        <v>858</v>
      </c>
      <c r="B27" s="444" t="s">
        <v>12</v>
      </c>
      <c r="C27" s="452"/>
      <c r="D27" s="420"/>
      <c r="E27" s="420"/>
      <c r="F27" s="526"/>
      <c r="G27" s="451"/>
      <c r="H27" s="429"/>
      <c r="I27" s="358" t="s">
        <v>15</v>
      </c>
      <c r="J27" s="359" t="s">
        <v>15</v>
      </c>
      <c r="K27" s="450"/>
    </row>
    <row r="28" spans="1:11" ht="21" customHeight="1" x14ac:dyDescent="0.25">
      <c r="A28" s="357" t="s">
        <v>858</v>
      </c>
      <c r="B28" s="444" t="s">
        <v>12</v>
      </c>
      <c r="C28" s="420"/>
      <c r="D28" s="420"/>
      <c r="E28" s="420"/>
      <c r="F28" s="526"/>
      <c r="G28" s="451"/>
      <c r="H28" s="429"/>
      <c r="I28" s="358" t="s">
        <v>15</v>
      </c>
      <c r="J28" s="359" t="s">
        <v>15</v>
      </c>
      <c r="K28" s="450"/>
    </row>
    <row r="29" spans="1:11" ht="21" customHeight="1" x14ac:dyDescent="0.25">
      <c r="A29" s="357" t="s">
        <v>858</v>
      </c>
      <c r="B29" s="444" t="s">
        <v>12</v>
      </c>
      <c r="C29" s="420"/>
      <c r="D29" s="420"/>
      <c r="E29" s="420"/>
      <c r="F29" s="526"/>
      <c r="G29" s="451"/>
      <c r="H29" s="429"/>
      <c r="I29" s="358" t="s">
        <v>15</v>
      </c>
      <c r="J29" s="359" t="s">
        <v>15</v>
      </c>
      <c r="K29" s="450"/>
    </row>
    <row r="30" spans="1:11" ht="21" customHeight="1" x14ac:dyDescent="0.25">
      <c r="A30" s="357" t="s">
        <v>858</v>
      </c>
      <c r="B30" s="444" t="s">
        <v>12</v>
      </c>
      <c r="C30" s="420"/>
      <c r="D30" s="420"/>
      <c r="E30" s="420"/>
      <c r="F30" s="526"/>
      <c r="G30" s="451"/>
      <c r="H30" s="429"/>
      <c r="I30" s="358" t="s">
        <v>15</v>
      </c>
      <c r="J30" s="359" t="s">
        <v>15</v>
      </c>
      <c r="K30" s="450"/>
    </row>
    <row r="31" spans="1:11" ht="21" customHeight="1" x14ac:dyDescent="0.25">
      <c r="A31" s="357" t="s">
        <v>858</v>
      </c>
      <c r="B31" s="444" t="s">
        <v>12</v>
      </c>
      <c r="C31" s="420"/>
      <c r="D31" s="420"/>
      <c r="E31" s="420"/>
      <c r="F31" s="526"/>
      <c r="G31" s="451"/>
      <c r="H31" s="429"/>
      <c r="I31" s="358" t="s">
        <v>15</v>
      </c>
      <c r="J31" s="359" t="s">
        <v>15</v>
      </c>
      <c r="K31" s="450"/>
    </row>
    <row r="32" spans="1:11" s="347" customFormat="1" ht="18.75" x14ac:dyDescent="0.3">
      <c r="A32" s="387" t="s">
        <v>36</v>
      </c>
      <c r="B32" s="453"/>
      <c r="C32" s="412" t="s">
        <v>855</v>
      </c>
      <c r="D32" s="412" t="s">
        <v>4</v>
      </c>
      <c r="E32" s="413" t="s">
        <v>11</v>
      </c>
      <c r="F32" s="414" t="s">
        <v>5</v>
      </c>
      <c r="G32" s="415" t="s">
        <v>6</v>
      </c>
      <c r="H32" s="416" t="s">
        <v>857</v>
      </c>
      <c r="I32" s="415" t="s">
        <v>7</v>
      </c>
      <c r="J32" s="415" t="s">
        <v>8</v>
      </c>
      <c r="K32" s="454"/>
    </row>
    <row r="33" spans="1:11" s="347" customFormat="1" ht="20.100000000000001" customHeight="1" x14ac:dyDescent="0.25">
      <c r="A33" s="357" t="s">
        <v>876</v>
      </c>
      <c r="B33" s="343" t="s">
        <v>12</v>
      </c>
      <c r="C33" s="420"/>
      <c r="D33" s="420"/>
      <c r="E33" s="420"/>
      <c r="F33" s="526"/>
      <c r="G33" s="451"/>
      <c r="H33" s="455"/>
      <c r="I33" s="358" t="s">
        <v>15</v>
      </c>
      <c r="J33" s="359" t="s">
        <v>15</v>
      </c>
      <c r="K33" s="456"/>
    </row>
    <row r="34" spans="1:11" s="347" customFormat="1" ht="20.100000000000001" customHeight="1" x14ac:dyDescent="0.25">
      <c r="A34" s="357" t="s">
        <v>876</v>
      </c>
      <c r="B34" s="343" t="s">
        <v>12</v>
      </c>
      <c r="C34" s="420"/>
      <c r="D34" s="420"/>
      <c r="E34" s="420"/>
      <c r="F34" s="526"/>
      <c r="G34" s="451"/>
      <c r="H34" s="429"/>
      <c r="I34" s="358" t="s">
        <v>15</v>
      </c>
      <c r="J34" s="359" t="s">
        <v>15</v>
      </c>
      <c r="K34" s="456"/>
    </row>
    <row r="35" spans="1:11" s="347" customFormat="1" ht="20.100000000000001" customHeight="1" x14ac:dyDescent="0.25">
      <c r="A35" s="357" t="s">
        <v>876</v>
      </c>
      <c r="B35" s="343" t="s">
        <v>12</v>
      </c>
      <c r="C35" s="420"/>
      <c r="D35" s="420"/>
      <c r="E35" s="420"/>
      <c r="F35" s="526"/>
      <c r="G35" s="451"/>
      <c r="H35" s="429"/>
      <c r="I35" s="358" t="s">
        <v>15</v>
      </c>
      <c r="J35" s="359" t="s">
        <v>15</v>
      </c>
      <c r="K35" s="450"/>
    </row>
    <row r="36" spans="1:11" s="347" customFormat="1" ht="20.100000000000001" customHeight="1" x14ac:dyDescent="0.25">
      <c r="A36" s="357" t="s">
        <v>876</v>
      </c>
      <c r="B36" s="343" t="s">
        <v>12</v>
      </c>
      <c r="C36" s="420"/>
      <c r="D36" s="420"/>
      <c r="E36" s="420"/>
      <c r="F36" s="537"/>
      <c r="G36" s="538"/>
      <c r="H36" s="424"/>
      <c r="I36" s="358" t="s">
        <v>15</v>
      </c>
      <c r="J36" s="359" t="s">
        <v>15</v>
      </c>
      <c r="K36" s="450"/>
    </row>
    <row r="37" spans="1:11" s="347" customFormat="1" ht="20.100000000000001" customHeight="1" x14ac:dyDescent="0.25">
      <c r="A37" s="357" t="s">
        <v>876</v>
      </c>
      <c r="B37" s="343" t="s">
        <v>12</v>
      </c>
      <c r="C37" s="420"/>
      <c r="D37" s="420"/>
      <c r="E37" s="420"/>
      <c r="F37" s="537"/>
      <c r="G37" s="538"/>
      <c r="H37" s="424"/>
      <c r="I37" s="358" t="s">
        <v>15</v>
      </c>
      <c r="J37" s="359" t="s">
        <v>15</v>
      </c>
      <c r="K37" s="450"/>
    </row>
    <row r="38" spans="1:11" s="347" customFormat="1" ht="20.100000000000001" customHeight="1" x14ac:dyDescent="0.25">
      <c r="A38" s="357" t="s">
        <v>876</v>
      </c>
      <c r="B38" s="343" t="s">
        <v>12</v>
      </c>
      <c r="C38" s="420"/>
      <c r="D38" s="420"/>
      <c r="E38" s="420"/>
      <c r="F38" s="537"/>
      <c r="G38" s="538"/>
      <c r="H38" s="424"/>
      <c r="I38" s="358" t="s">
        <v>15</v>
      </c>
      <c r="J38" s="359" t="s">
        <v>15</v>
      </c>
      <c r="K38" s="450"/>
    </row>
    <row r="39" spans="1:11" s="347" customFormat="1" ht="20.100000000000001" customHeight="1" x14ac:dyDescent="0.25">
      <c r="A39" s="357" t="s">
        <v>876</v>
      </c>
      <c r="B39" s="343" t="s">
        <v>12</v>
      </c>
      <c r="C39" s="348"/>
      <c r="D39" s="348"/>
      <c r="E39" s="348"/>
      <c r="F39" s="372"/>
      <c r="G39" s="367"/>
      <c r="H39" s="368"/>
      <c r="I39" s="358" t="s">
        <v>15</v>
      </c>
      <c r="J39" s="359" t="s">
        <v>15</v>
      </c>
      <c r="K39" s="373"/>
    </row>
    <row r="40" spans="1:11" s="347" customFormat="1" ht="18.600000000000001" customHeight="1" x14ac:dyDescent="0.3">
      <c r="A40" s="457" t="s">
        <v>196</v>
      </c>
      <c r="B40" s="458"/>
      <c r="C40" s="412" t="s">
        <v>855</v>
      </c>
      <c r="D40" s="412" t="s">
        <v>4</v>
      </c>
      <c r="E40" s="413" t="s">
        <v>11</v>
      </c>
      <c r="F40" s="414" t="s">
        <v>5</v>
      </c>
      <c r="G40" s="415" t="s">
        <v>6</v>
      </c>
      <c r="H40" s="416" t="s">
        <v>857</v>
      </c>
      <c r="I40" s="415" t="s">
        <v>7</v>
      </c>
      <c r="J40" s="415" t="s">
        <v>8</v>
      </c>
      <c r="K40" s="459"/>
    </row>
    <row r="41" spans="1:11" s="347" customFormat="1" ht="20.100000000000001" customHeight="1" x14ac:dyDescent="0.25">
      <c r="A41" s="357" t="s">
        <v>196</v>
      </c>
      <c r="B41" s="343" t="s">
        <v>12</v>
      </c>
      <c r="C41" s="344"/>
      <c r="D41" s="344"/>
      <c r="E41" s="345"/>
      <c r="F41" s="346"/>
      <c r="G41" s="364"/>
      <c r="H41" s="365"/>
      <c r="I41" s="358" t="s">
        <v>15</v>
      </c>
      <c r="J41" s="359" t="s">
        <v>15</v>
      </c>
      <c r="K41" s="355"/>
    </row>
    <row r="42" spans="1:11" s="347" customFormat="1" ht="20.100000000000001" customHeight="1" x14ac:dyDescent="0.25">
      <c r="A42" s="357" t="s">
        <v>196</v>
      </c>
      <c r="B42" s="343" t="s">
        <v>12</v>
      </c>
      <c r="C42" s="460"/>
      <c r="D42" s="460"/>
      <c r="E42" s="461"/>
      <c r="F42" s="527"/>
      <c r="G42" s="451"/>
      <c r="H42" s="429"/>
      <c r="I42" s="358" t="s">
        <v>15</v>
      </c>
      <c r="J42" s="359" t="s">
        <v>15</v>
      </c>
      <c r="K42" s="462"/>
    </row>
    <row r="43" spans="1:11" s="347" customFormat="1" ht="20.100000000000001" customHeight="1" x14ac:dyDescent="0.25">
      <c r="A43" s="357" t="s">
        <v>196</v>
      </c>
      <c r="B43" s="343" t="s">
        <v>12</v>
      </c>
      <c r="C43" s="344"/>
      <c r="D43" s="344"/>
      <c r="E43" s="345"/>
      <c r="F43" s="346"/>
      <c r="G43" s="364"/>
      <c r="H43" s="365"/>
      <c r="I43" s="358" t="s">
        <v>15</v>
      </c>
      <c r="J43" s="359" t="s">
        <v>15</v>
      </c>
      <c r="K43" s="355"/>
    </row>
    <row r="44" spans="1:11" s="347" customFormat="1" ht="20.100000000000001" customHeight="1" x14ac:dyDescent="0.25">
      <c r="A44" s="357" t="s">
        <v>196</v>
      </c>
      <c r="B44" s="343" t="s">
        <v>12</v>
      </c>
      <c r="C44" s="344"/>
      <c r="D44" s="344"/>
      <c r="E44" s="345"/>
      <c r="F44" s="346"/>
      <c r="G44" s="364"/>
      <c r="H44" s="365"/>
      <c r="I44" s="358" t="s">
        <v>15</v>
      </c>
      <c r="J44" s="359" t="s">
        <v>15</v>
      </c>
      <c r="K44" s="355"/>
    </row>
    <row r="45" spans="1:11" s="347" customFormat="1" ht="20.100000000000001" customHeight="1" x14ac:dyDescent="0.25">
      <c r="A45" s="357" t="s">
        <v>196</v>
      </c>
      <c r="B45" s="343" t="s">
        <v>12</v>
      </c>
      <c r="C45" s="344"/>
      <c r="D45" s="344"/>
      <c r="E45" s="345"/>
      <c r="F45" s="346"/>
      <c r="G45" s="364"/>
      <c r="H45" s="365"/>
      <c r="I45" s="358" t="s">
        <v>15</v>
      </c>
      <c r="J45" s="359" t="s">
        <v>15</v>
      </c>
      <c r="K45" s="355"/>
    </row>
    <row r="46" spans="1:11" s="347" customFormat="1" ht="20.100000000000001" customHeight="1" x14ac:dyDescent="0.25">
      <c r="A46" s="357" t="s">
        <v>196</v>
      </c>
      <c r="B46" s="343" t="s">
        <v>12</v>
      </c>
      <c r="C46" s="344"/>
      <c r="D46" s="344"/>
      <c r="E46" s="345"/>
      <c r="F46" s="346"/>
      <c r="G46" s="364"/>
      <c r="H46" s="365"/>
      <c r="I46" s="358" t="s">
        <v>15</v>
      </c>
      <c r="J46" s="359" t="s">
        <v>15</v>
      </c>
      <c r="K46" s="355"/>
    </row>
    <row r="47" spans="1:11" s="347" customFormat="1" ht="20.100000000000001" customHeight="1" x14ac:dyDescent="0.25">
      <c r="A47" s="357" t="s">
        <v>196</v>
      </c>
      <c r="B47" s="343" t="s">
        <v>12</v>
      </c>
      <c r="C47" s="344"/>
      <c r="D47" s="344"/>
      <c r="E47" s="345"/>
      <c r="F47" s="346"/>
      <c r="G47" s="364"/>
      <c r="H47" s="365"/>
      <c r="I47" s="358" t="s">
        <v>15</v>
      </c>
      <c r="J47" s="359" t="s">
        <v>15</v>
      </c>
      <c r="K47" s="355"/>
    </row>
    <row r="48" spans="1:11" ht="18.75" x14ac:dyDescent="0.25">
      <c r="A48" s="463" t="s">
        <v>850</v>
      </c>
      <c r="B48" s="464"/>
      <c r="C48" s="465"/>
      <c r="D48" s="466"/>
      <c r="E48" s="467"/>
      <c r="F48" s="468"/>
      <c r="G48" s="469"/>
      <c r="H48" s="470"/>
      <c r="I48" s="467"/>
      <c r="J48" s="467"/>
      <c r="K48" s="467"/>
    </row>
    <row r="49" spans="1:11" ht="18.75" x14ac:dyDescent="0.25">
      <c r="A49" s="402" t="s">
        <v>849</v>
      </c>
      <c r="B49" s="471"/>
      <c r="C49" s="472"/>
      <c r="D49" s="473"/>
      <c r="E49" s="474"/>
      <c r="F49" s="475"/>
      <c r="G49" s="476"/>
      <c r="H49" s="477"/>
      <c r="I49" s="474"/>
      <c r="J49" s="474"/>
      <c r="K49" s="474"/>
    </row>
    <row r="50" spans="1:11" ht="18.75" x14ac:dyDescent="0.3">
      <c r="A50" s="387" t="s">
        <v>851</v>
      </c>
      <c r="B50" s="453"/>
      <c r="C50" s="412" t="s">
        <v>855</v>
      </c>
      <c r="D50" s="412" t="s">
        <v>4</v>
      </c>
      <c r="E50" s="413" t="s">
        <v>11</v>
      </c>
      <c r="F50" s="414" t="s">
        <v>5</v>
      </c>
      <c r="G50" s="415" t="s">
        <v>6</v>
      </c>
      <c r="H50" s="416" t="s">
        <v>857</v>
      </c>
      <c r="I50" s="415" t="s">
        <v>7</v>
      </c>
      <c r="J50" s="415" t="s">
        <v>8</v>
      </c>
      <c r="K50" s="417"/>
    </row>
    <row r="51" spans="1:11" ht="21" customHeight="1" x14ac:dyDescent="0.25">
      <c r="A51" s="357" t="s">
        <v>851</v>
      </c>
      <c r="B51" s="360" t="s">
        <v>38</v>
      </c>
      <c r="C51" s="369"/>
      <c r="D51" s="369"/>
      <c r="E51" s="369"/>
      <c r="F51" s="366"/>
      <c r="G51" s="370"/>
      <c r="H51" s="368"/>
      <c r="I51" s="358" t="s">
        <v>15</v>
      </c>
      <c r="J51" s="359" t="s">
        <v>15</v>
      </c>
      <c r="K51" s="371"/>
    </row>
    <row r="52" spans="1:11" ht="21" customHeight="1" x14ac:dyDescent="0.25">
      <c r="A52" s="418" t="s">
        <v>851</v>
      </c>
      <c r="B52" s="419" t="s">
        <v>38</v>
      </c>
      <c r="C52" s="421"/>
      <c r="D52" s="421"/>
      <c r="E52" s="421"/>
      <c r="F52" s="528"/>
      <c r="G52" s="428"/>
      <c r="H52" s="429"/>
      <c r="I52" s="358" t="s">
        <v>15</v>
      </c>
      <c r="J52" s="359" t="s">
        <v>15</v>
      </c>
      <c r="K52" s="427"/>
    </row>
    <row r="53" spans="1:11" ht="21" customHeight="1" x14ac:dyDescent="0.25">
      <c r="A53" s="418" t="s">
        <v>851</v>
      </c>
      <c r="B53" s="419" t="s">
        <v>38</v>
      </c>
      <c r="C53" s="421"/>
      <c r="D53" s="478"/>
      <c r="E53" s="421"/>
      <c r="F53" s="528"/>
      <c r="G53" s="428"/>
      <c r="H53" s="429"/>
      <c r="I53" s="358" t="s">
        <v>15</v>
      </c>
      <c r="J53" s="359" t="s">
        <v>15</v>
      </c>
      <c r="K53" s="427"/>
    </row>
    <row r="54" spans="1:11" ht="21" customHeight="1" x14ac:dyDescent="0.25">
      <c r="A54" s="418" t="s">
        <v>851</v>
      </c>
      <c r="B54" s="419" t="s">
        <v>38</v>
      </c>
      <c r="C54" s="421"/>
      <c r="D54" s="421"/>
      <c r="E54" s="421"/>
      <c r="F54" s="528"/>
      <c r="G54" s="428"/>
      <c r="H54" s="429"/>
      <c r="I54" s="358" t="s">
        <v>15</v>
      </c>
      <c r="J54" s="359" t="s">
        <v>15</v>
      </c>
      <c r="K54" s="427"/>
    </row>
    <row r="55" spans="1:11" ht="21" customHeight="1" x14ac:dyDescent="0.25">
      <c r="A55" s="418" t="s">
        <v>851</v>
      </c>
      <c r="B55" s="419" t="s">
        <v>38</v>
      </c>
      <c r="C55" s="421"/>
      <c r="D55" s="421"/>
      <c r="E55" s="421"/>
      <c r="F55" s="528"/>
      <c r="G55" s="428"/>
      <c r="H55" s="429"/>
      <c r="I55" s="358" t="s">
        <v>15</v>
      </c>
      <c r="J55" s="359" t="s">
        <v>15</v>
      </c>
      <c r="K55" s="427"/>
    </row>
    <row r="56" spans="1:11" ht="21" customHeight="1" x14ac:dyDescent="0.25">
      <c r="A56" s="418" t="s">
        <v>851</v>
      </c>
      <c r="B56" s="419" t="s">
        <v>38</v>
      </c>
      <c r="C56" s="421"/>
      <c r="D56" s="421"/>
      <c r="E56" s="421"/>
      <c r="F56" s="528"/>
      <c r="G56" s="428"/>
      <c r="H56" s="429"/>
      <c r="I56" s="358" t="s">
        <v>15</v>
      </c>
      <c r="J56" s="359" t="s">
        <v>15</v>
      </c>
      <c r="K56" s="427"/>
    </row>
    <row r="57" spans="1:11" ht="21" customHeight="1" x14ac:dyDescent="0.25">
      <c r="A57" s="418" t="s">
        <v>851</v>
      </c>
      <c r="B57" s="419" t="s">
        <v>38</v>
      </c>
      <c r="C57" s="369"/>
      <c r="D57" s="369"/>
      <c r="E57" s="369"/>
      <c r="F57" s="366"/>
      <c r="G57" s="370"/>
      <c r="H57" s="368"/>
      <c r="I57" s="358" t="s">
        <v>15</v>
      </c>
      <c r="J57" s="359" t="s">
        <v>15</v>
      </c>
      <c r="K57" s="371"/>
    </row>
    <row r="58" spans="1:11" ht="18.75" x14ac:dyDescent="0.3">
      <c r="A58" s="387" t="s">
        <v>196</v>
      </c>
      <c r="B58" s="453"/>
      <c r="C58" s="412" t="s">
        <v>855</v>
      </c>
      <c r="D58" s="412" t="s">
        <v>4</v>
      </c>
      <c r="E58" s="413" t="s">
        <v>11</v>
      </c>
      <c r="F58" s="414" t="s">
        <v>5</v>
      </c>
      <c r="G58" s="415" t="s">
        <v>6</v>
      </c>
      <c r="H58" s="416" t="s">
        <v>857</v>
      </c>
      <c r="I58" s="415" t="s">
        <v>7</v>
      </c>
      <c r="J58" s="415" t="s">
        <v>8</v>
      </c>
      <c r="K58" s="417"/>
    </row>
    <row r="59" spans="1:11" ht="20.100000000000001" customHeight="1" x14ac:dyDescent="0.25">
      <c r="A59" s="418" t="s">
        <v>196</v>
      </c>
      <c r="B59" s="419" t="s">
        <v>38</v>
      </c>
      <c r="C59" s="421"/>
      <c r="D59" s="421"/>
      <c r="E59" s="422"/>
      <c r="F59" s="528"/>
      <c r="G59" s="428"/>
      <c r="H59" s="429"/>
      <c r="I59" s="425" t="s">
        <v>15</v>
      </c>
      <c r="J59" s="426" t="s">
        <v>15</v>
      </c>
      <c r="K59" s="427"/>
    </row>
    <row r="60" spans="1:11" ht="20.100000000000001" customHeight="1" x14ac:dyDescent="0.25">
      <c r="A60" s="418" t="s">
        <v>196</v>
      </c>
      <c r="B60" s="419" t="s">
        <v>38</v>
      </c>
      <c r="C60" s="479"/>
      <c r="D60" s="480"/>
      <c r="E60" s="481"/>
      <c r="F60" s="528"/>
      <c r="G60" s="428"/>
      <c r="H60" s="429"/>
      <c r="I60" s="425" t="s">
        <v>15</v>
      </c>
      <c r="J60" s="426" t="s">
        <v>15</v>
      </c>
      <c r="K60" s="427"/>
    </row>
    <row r="61" spans="1:11" ht="20.100000000000001" customHeight="1" x14ac:dyDescent="0.25">
      <c r="A61" s="418" t="s">
        <v>196</v>
      </c>
      <c r="B61" s="419" t="s">
        <v>38</v>
      </c>
      <c r="C61" s="421"/>
      <c r="D61" s="421"/>
      <c r="E61" s="482"/>
      <c r="F61" s="529"/>
      <c r="G61" s="428"/>
      <c r="H61" s="429"/>
      <c r="I61" s="425" t="s">
        <v>15</v>
      </c>
      <c r="J61" s="426" t="s">
        <v>15</v>
      </c>
      <c r="K61" s="427"/>
    </row>
    <row r="62" spans="1:11" ht="20.100000000000001" customHeight="1" x14ac:dyDescent="0.25">
      <c r="A62" s="418" t="s">
        <v>196</v>
      </c>
      <c r="B62" s="419" t="s">
        <v>38</v>
      </c>
      <c r="C62" s="421"/>
      <c r="D62" s="421"/>
      <c r="E62" s="422"/>
      <c r="F62" s="528"/>
      <c r="G62" s="428"/>
      <c r="H62" s="429"/>
      <c r="I62" s="425" t="s">
        <v>15</v>
      </c>
      <c r="J62" s="426" t="s">
        <v>15</v>
      </c>
      <c r="K62" s="427"/>
    </row>
    <row r="63" spans="1:11" ht="20.100000000000001" customHeight="1" x14ac:dyDescent="0.25">
      <c r="A63" s="418" t="s">
        <v>196</v>
      </c>
      <c r="B63" s="419" t="s">
        <v>38</v>
      </c>
      <c r="C63" s="421"/>
      <c r="D63" s="421"/>
      <c r="E63" s="482"/>
      <c r="F63" s="529"/>
      <c r="G63" s="428"/>
      <c r="H63" s="429"/>
      <c r="I63" s="425" t="s">
        <v>15</v>
      </c>
      <c r="J63" s="426" t="s">
        <v>15</v>
      </c>
      <c r="K63" s="427"/>
    </row>
    <row r="64" spans="1:11" ht="20.100000000000001" customHeight="1" x14ac:dyDescent="0.25">
      <c r="A64" s="418" t="s">
        <v>196</v>
      </c>
      <c r="B64" s="419" t="s">
        <v>38</v>
      </c>
      <c r="C64" s="421"/>
      <c r="D64" s="421"/>
      <c r="E64" s="422"/>
      <c r="F64" s="528"/>
      <c r="G64" s="428"/>
      <c r="H64" s="429"/>
      <c r="I64" s="425" t="s">
        <v>15</v>
      </c>
      <c r="J64" s="426" t="s">
        <v>15</v>
      </c>
      <c r="K64" s="427"/>
    </row>
    <row r="65" spans="1:11" ht="20.100000000000001" customHeight="1" x14ac:dyDescent="0.25">
      <c r="A65" s="418" t="s">
        <v>196</v>
      </c>
      <c r="B65" s="419" t="s">
        <v>38</v>
      </c>
      <c r="C65" s="421"/>
      <c r="D65" s="421"/>
      <c r="E65" s="422"/>
      <c r="F65" s="528"/>
      <c r="G65" s="428"/>
      <c r="H65" s="429"/>
      <c r="I65" s="425" t="s">
        <v>15</v>
      </c>
      <c r="J65" s="426" t="s">
        <v>15</v>
      </c>
      <c r="K65" s="427"/>
    </row>
    <row r="66" spans="1:11" ht="18.75" x14ac:dyDescent="0.3">
      <c r="A66" s="386" t="s">
        <v>852</v>
      </c>
      <c r="B66" s="483"/>
      <c r="C66" s="412" t="s">
        <v>855</v>
      </c>
      <c r="D66" s="412" t="s">
        <v>4</v>
      </c>
      <c r="E66" s="413" t="s">
        <v>11</v>
      </c>
      <c r="F66" s="414" t="s">
        <v>5</v>
      </c>
      <c r="G66" s="415" t="s">
        <v>6</v>
      </c>
      <c r="H66" s="416" t="s">
        <v>857</v>
      </c>
      <c r="I66" s="415" t="s">
        <v>7</v>
      </c>
      <c r="J66" s="415" t="s">
        <v>8</v>
      </c>
      <c r="K66" s="484"/>
    </row>
    <row r="67" spans="1:11" ht="24" customHeight="1" x14ac:dyDescent="0.25">
      <c r="A67" s="418" t="s">
        <v>878</v>
      </c>
      <c r="B67" s="419" t="s">
        <v>38</v>
      </c>
      <c r="C67" s="420"/>
      <c r="D67" s="420"/>
      <c r="E67" s="420"/>
      <c r="F67" s="528"/>
      <c r="G67" s="451"/>
      <c r="H67" s="429"/>
      <c r="I67" s="425" t="s">
        <v>15</v>
      </c>
      <c r="J67" s="485" t="s">
        <v>15</v>
      </c>
      <c r="K67" s="486"/>
    </row>
    <row r="68" spans="1:11" ht="24" customHeight="1" x14ac:dyDescent="0.25">
      <c r="A68" s="418" t="s">
        <v>852</v>
      </c>
      <c r="B68" s="419" t="s">
        <v>38</v>
      </c>
      <c r="C68" s="420"/>
      <c r="D68" s="420"/>
      <c r="E68" s="420"/>
      <c r="F68" s="528"/>
      <c r="G68" s="451"/>
      <c r="H68" s="429"/>
      <c r="I68" s="425" t="s">
        <v>15</v>
      </c>
      <c r="J68" s="485" t="s">
        <v>15</v>
      </c>
      <c r="K68" s="486"/>
    </row>
    <row r="69" spans="1:11" ht="24" customHeight="1" x14ac:dyDescent="0.25">
      <c r="A69" s="418" t="s">
        <v>852</v>
      </c>
      <c r="B69" s="419" t="s">
        <v>38</v>
      </c>
      <c r="C69" s="420"/>
      <c r="D69" s="420"/>
      <c r="E69" s="420"/>
      <c r="F69" s="528"/>
      <c r="G69" s="451"/>
      <c r="H69" s="429"/>
      <c r="I69" s="425" t="s">
        <v>15</v>
      </c>
      <c r="J69" s="485" t="s">
        <v>15</v>
      </c>
      <c r="K69" s="486"/>
    </row>
    <row r="70" spans="1:11" ht="24" customHeight="1" x14ac:dyDescent="0.25">
      <c r="A70" s="418" t="s">
        <v>852</v>
      </c>
      <c r="B70" s="419" t="s">
        <v>38</v>
      </c>
      <c r="C70" s="420"/>
      <c r="D70" s="420"/>
      <c r="E70" s="420"/>
      <c r="F70" s="528"/>
      <c r="G70" s="451"/>
      <c r="H70" s="429"/>
      <c r="I70" s="425" t="s">
        <v>15</v>
      </c>
      <c r="J70" s="485" t="s">
        <v>15</v>
      </c>
      <c r="K70" s="486"/>
    </row>
    <row r="71" spans="1:11" ht="24" customHeight="1" x14ac:dyDescent="0.25">
      <c r="A71" s="418" t="s">
        <v>852</v>
      </c>
      <c r="B71" s="419" t="s">
        <v>38</v>
      </c>
      <c r="C71" s="420"/>
      <c r="D71" s="420"/>
      <c r="E71" s="420"/>
      <c r="F71" s="528"/>
      <c r="G71" s="451"/>
      <c r="H71" s="429"/>
      <c r="I71" s="425" t="s">
        <v>15</v>
      </c>
      <c r="J71" s="485" t="s">
        <v>15</v>
      </c>
      <c r="K71" s="486"/>
    </row>
    <row r="72" spans="1:11" ht="24" customHeight="1" x14ac:dyDescent="0.25">
      <c r="A72" s="418" t="s">
        <v>852</v>
      </c>
      <c r="B72" s="419" t="s">
        <v>38</v>
      </c>
      <c r="C72" s="420"/>
      <c r="D72" s="420"/>
      <c r="E72" s="420"/>
      <c r="F72" s="528"/>
      <c r="G72" s="451"/>
      <c r="H72" s="429"/>
      <c r="I72" s="425" t="s">
        <v>15</v>
      </c>
      <c r="J72" s="485" t="s">
        <v>15</v>
      </c>
      <c r="K72" s="486"/>
    </row>
    <row r="73" spans="1:11" ht="24" customHeight="1" x14ac:dyDescent="0.25">
      <c r="A73" s="418" t="s">
        <v>852</v>
      </c>
      <c r="B73" s="419" t="s">
        <v>38</v>
      </c>
      <c r="C73" s="420"/>
      <c r="D73" s="420"/>
      <c r="E73" s="420"/>
      <c r="F73" s="528"/>
      <c r="G73" s="451"/>
      <c r="H73" s="429"/>
      <c r="I73" s="425" t="s">
        <v>15</v>
      </c>
      <c r="J73" s="485" t="s">
        <v>15</v>
      </c>
      <c r="K73" s="486"/>
    </row>
    <row r="74" spans="1:11" ht="18.75" x14ac:dyDescent="0.3">
      <c r="A74" s="387" t="s">
        <v>50</v>
      </c>
      <c r="B74" s="487"/>
      <c r="C74" s="412" t="s">
        <v>855</v>
      </c>
      <c r="D74" s="412" t="s">
        <v>4</v>
      </c>
      <c r="E74" s="413" t="s">
        <v>11</v>
      </c>
      <c r="F74" s="414" t="s">
        <v>5</v>
      </c>
      <c r="G74" s="415" t="s">
        <v>6</v>
      </c>
      <c r="H74" s="416" t="s">
        <v>857</v>
      </c>
      <c r="I74" s="415" t="s">
        <v>7</v>
      </c>
      <c r="J74" s="415" t="s">
        <v>8</v>
      </c>
      <c r="K74" s="417"/>
    </row>
    <row r="75" spans="1:11" ht="24" customHeight="1" x14ac:dyDescent="0.25">
      <c r="A75" s="539" t="s">
        <v>32</v>
      </c>
      <c r="B75" s="540" t="s">
        <v>38</v>
      </c>
      <c r="C75" s="541" t="s">
        <v>877</v>
      </c>
      <c r="D75" s="550" t="s">
        <v>885</v>
      </c>
      <c r="E75" s="546"/>
      <c r="F75" s="547"/>
      <c r="G75" s="548"/>
      <c r="H75" s="549"/>
      <c r="I75" s="550" t="s">
        <v>15</v>
      </c>
      <c r="J75" s="551" t="s">
        <v>15</v>
      </c>
      <c r="K75" s="548"/>
    </row>
    <row r="76" spans="1:11" ht="24" customHeight="1" x14ac:dyDescent="0.25">
      <c r="A76" s="494" t="s">
        <v>32</v>
      </c>
      <c r="B76" s="419" t="s">
        <v>38</v>
      </c>
      <c r="C76" s="488"/>
      <c r="D76" s="420"/>
      <c r="E76" s="489"/>
      <c r="F76" s="528"/>
      <c r="G76" s="451"/>
      <c r="H76" s="429"/>
      <c r="I76" s="425" t="s">
        <v>15</v>
      </c>
      <c r="J76" s="485" t="s">
        <v>15</v>
      </c>
      <c r="K76" s="486"/>
    </row>
    <row r="77" spans="1:11" s="347" customFormat="1" ht="24" customHeight="1" x14ac:dyDescent="0.25">
      <c r="A77" s="494" t="s">
        <v>32</v>
      </c>
      <c r="B77" s="419" t="s">
        <v>38</v>
      </c>
      <c r="C77" s="489"/>
      <c r="D77" s="420"/>
      <c r="E77" s="489"/>
      <c r="F77" s="530"/>
      <c r="G77" s="451"/>
      <c r="H77" s="429"/>
      <c r="I77" s="425" t="s">
        <v>15</v>
      </c>
      <c r="J77" s="485" t="s">
        <v>15</v>
      </c>
      <c r="K77" s="486"/>
    </row>
    <row r="78" spans="1:11" s="347" customFormat="1" ht="24" customHeight="1" x14ac:dyDescent="0.25">
      <c r="A78" s="494" t="s">
        <v>32</v>
      </c>
      <c r="B78" s="419" t="s">
        <v>38</v>
      </c>
      <c r="C78" s="489"/>
      <c r="D78" s="420"/>
      <c r="E78" s="489"/>
      <c r="F78" s="530"/>
      <c r="G78" s="451"/>
      <c r="H78" s="429"/>
      <c r="I78" s="425" t="s">
        <v>15</v>
      </c>
      <c r="J78" s="485" t="s">
        <v>15</v>
      </c>
      <c r="K78" s="486"/>
    </row>
    <row r="79" spans="1:11" s="347" customFormat="1" ht="24" customHeight="1" x14ac:dyDescent="0.25">
      <c r="A79" s="494" t="s">
        <v>32</v>
      </c>
      <c r="B79" s="419" t="s">
        <v>38</v>
      </c>
      <c r="C79" s="489"/>
      <c r="D79" s="420"/>
      <c r="E79" s="489"/>
      <c r="F79" s="530"/>
      <c r="G79" s="451"/>
      <c r="H79" s="429"/>
      <c r="I79" s="425" t="s">
        <v>15</v>
      </c>
      <c r="J79" s="485" t="s">
        <v>15</v>
      </c>
      <c r="K79" s="486"/>
    </row>
    <row r="80" spans="1:11" s="347" customFormat="1" ht="24" customHeight="1" x14ac:dyDescent="0.25">
      <c r="A80" s="494" t="s">
        <v>32</v>
      </c>
      <c r="B80" s="419" t="s">
        <v>38</v>
      </c>
      <c r="C80" s="489"/>
      <c r="D80" s="420"/>
      <c r="E80" s="489"/>
      <c r="F80" s="530"/>
      <c r="G80" s="451"/>
      <c r="H80" s="429"/>
      <c r="I80" s="425" t="s">
        <v>15</v>
      </c>
      <c r="J80" s="485" t="s">
        <v>15</v>
      </c>
      <c r="K80" s="486"/>
    </row>
    <row r="81" spans="1:11" s="347" customFormat="1" ht="24" customHeight="1" x14ac:dyDescent="0.25">
      <c r="A81" s="494" t="s">
        <v>32</v>
      </c>
      <c r="B81" s="419" t="s">
        <v>38</v>
      </c>
      <c r="C81" s="489"/>
      <c r="D81" s="420"/>
      <c r="E81" s="489"/>
      <c r="F81" s="530"/>
      <c r="G81" s="451"/>
      <c r="H81" s="429"/>
      <c r="I81" s="425" t="s">
        <v>15</v>
      </c>
      <c r="J81" s="485" t="s">
        <v>15</v>
      </c>
      <c r="K81" s="486"/>
    </row>
    <row r="82" spans="1:11" ht="18.75" x14ac:dyDescent="0.25">
      <c r="A82" s="555" t="s">
        <v>880</v>
      </c>
      <c r="B82" s="519"/>
      <c r="C82" s="514"/>
      <c r="D82" s="515"/>
      <c r="E82" s="467"/>
      <c r="F82" s="468"/>
      <c r="G82" s="469"/>
      <c r="H82" s="470"/>
      <c r="I82" s="467"/>
      <c r="J82" s="467"/>
      <c r="K82" s="467"/>
    </row>
    <row r="83" spans="1:11" ht="18.75" x14ac:dyDescent="0.3">
      <c r="A83" s="492" t="s">
        <v>879</v>
      </c>
      <c r="B83" s="493"/>
      <c r="C83" s="412" t="s">
        <v>855</v>
      </c>
      <c r="D83" s="412" t="s">
        <v>4</v>
      </c>
      <c r="E83" s="413" t="s">
        <v>11</v>
      </c>
      <c r="F83" s="414" t="s">
        <v>5</v>
      </c>
      <c r="G83" s="415" t="s">
        <v>6</v>
      </c>
      <c r="H83" s="416" t="s">
        <v>857</v>
      </c>
      <c r="I83" s="415" t="s">
        <v>7</v>
      </c>
      <c r="J83" s="415" t="s">
        <v>8</v>
      </c>
      <c r="K83" s="417"/>
    </row>
    <row r="84" spans="1:11" ht="25.5" customHeight="1" x14ac:dyDescent="0.25">
      <c r="A84" s="494" t="s">
        <v>879</v>
      </c>
      <c r="B84" s="495" t="s">
        <v>57</v>
      </c>
      <c r="C84" s="456"/>
      <c r="D84" s="456"/>
      <c r="E84" s="496"/>
      <c r="F84" s="531"/>
      <c r="G84" s="497"/>
      <c r="H84" s="498"/>
      <c r="I84" s="425" t="s">
        <v>15</v>
      </c>
      <c r="J84" s="485" t="s">
        <v>15</v>
      </c>
      <c r="K84" s="499"/>
    </row>
    <row r="85" spans="1:11" ht="25.5" customHeight="1" x14ac:dyDescent="0.25">
      <c r="A85" s="494" t="s">
        <v>879</v>
      </c>
      <c r="B85" s="495" t="s">
        <v>57</v>
      </c>
      <c r="C85" s="456"/>
      <c r="D85" s="491"/>
      <c r="E85" s="496"/>
      <c r="F85" s="532"/>
      <c r="G85" s="451"/>
      <c r="H85" s="429"/>
      <c r="I85" s="425" t="s">
        <v>15</v>
      </c>
      <c r="J85" s="485" t="s">
        <v>15</v>
      </c>
      <c r="K85" s="499"/>
    </row>
    <row r="86" spans="1:11" ht="25.5" customHeight="1" x14ac:dyDescent="0.25">
      <c r="A86" s="494" t="s">
        <v>879</v>
      </c>
      <c r="B86" s="495" t="s">
        <v>57</v>
      </c>
      <c r="C86" s="456"/>
      <c r="D86" s="491"/>
      <c r="E86" s="496"/>
      <c r="F86" s="532"/>
      <c r="G86" s="497"/>
      <c r="H86" s="500"/>
      <c r="I86" s="425" t="s">
        <v>15</v>
      </c>
      <c r="J86" s="485" t="s">
        <v>15</v>
      </c>
      <c r="K86" s="499"/>
    </row>
    <row r="87" spans="1:11" ht="25.5" customHeight="1" x14ac:dyDescent="0.25">
      <c r="A87" s="494" t="s">
        <v>879</v>
      </c>
      <c r="B87" s="495" t="s">
        <v>57</v>
      </c>
      <c r="C87" s="456"/>
      <c r="D87" s="491"/>
      <c r="E87" s="496"/>
      <c r="F87" s="533"/>
      <c r="G87" s="501"/>
      <c r="H87" s="433"/>
      <c r="I87" s="425" t="s">
        <v>15</v>
      </c>
      <c r="J87" s="485" t="s">
        <v>15</v>
      </c>
      <c r="K87" s="448"/>
    </row>
    <row r="88" spans="1:11" ht="25.5" customHeight="1" x14ac:dyDescent="0.25">
      <c r="A88" s="494" t="s">
        <v>879</v>
      </c>
      <c r="B88" s="495" t="s">
        <v>57</v>
      </c>
      <c r="C88" s="502"/>
      <c r="D88" s="503"/>
      <c r="E88" s="496"/>
      <c r="F88" s="533"/>
      <c r="G88" s="501"/>
      <c r="H88" s="433"/>
      <c r="I88" s="425" t="s">
        <v>15</v>
      </c>
      <c r="J88" s="485" t="s">
        <v>15</v>
      </c>
      <c r="K88" s="448"/>
    </row>
    <row r="89" spans="1:11" ht="25.5" customHeight="1" x14ac:dyDescent="0.25">
      <c r="A89" s="494" t="s">
        <v>879</v>
      </c>
      <c r="B89" s="495" t="s">
        <v>57</v>
      </c>
      <c r="C89" s="502"/>
      <c r="D89" s="504"/>
      <c r="E89" s="496"/>
      <c r="F89" s="431"/>
      <c r="G89" s="501"/>
      <c r="H89" s="433"/>
      <c r="I89" s="425" t="s">
        <v>15</v>
      </c>
      <c r="J89" s="485" t="s">
        <v>15</v>
      </c>
      <c r="K89" s="448"/>
    </row>
    <row r="90" spans="1:11" ht="25.5" customHeight="1" x14ac:dyDescent="0.25">
      <c r="A90" s="494" t="s">
        <v>879</v>
      </c>
      <c r="B90" s="495" t="s">
        <v>57</v>
      </c>
      <c r="C90" s="502"/>
      <c r="D90" s="504"/>
      <c r="E90" s="496"/>
      <c r="F90" s="431"/>
      <c r="G90" s="501"/>
      <c r="H90" s="433"/>
      <c r="I90" s="425" t="s">
        <v>15</v>
      </c>
      <c r="J90" s="485" t="s">
        <v>15</v>
      </c>
      <c r="K90" s="448"/>
    </row>
    <row r="91" spans="1:11" ht="18.75" x14ac:dyDescent="0.3">
      <c r="A91" s="386" t="s">
        <v>848</v>
      </c>
      <c r="B91" s="493"/>
      <c r="C91" s="412" t="s">
        <v>855</v>
      </c>
      <c r="D91" s="412" t="s">
        <v>4</v>
      </c>
      <c r="E91" s="413" t="s">
        <v>11</v>
      </c>
      <c r="F91" s="414" t="s">
        <v>5</v>
      </c>
      <c r="G91" s="415" t="s">
        <v>6</v>
      </c>
      <c r="H91" s="416" t="s">
        <v>857</v>
      </c>
      <c r="I91" s="415" t="s">
        <v>7</v>
      </c>
      <c r="J91" s="415" t="s">
        <v>8</v>
      </c>
      <c r="K91" s="417"/>
    </row>
    <row r="92" spans="1:11" ht="21" customHeight="1" x14ac:dyDescent="0.25">
      <c r="A92" s="494" t="s">
        <v>848</v>
      </c>
      <c r="B92" s="495" t="s">
        <v>57</v>
      </c>
      <c r="C92" s="502"/>
      <c r="D92" s="503"/>
      <c r="E92" s="496"/>
      <c r="F92" s="534"/>
      <c r="G92" s="501"/>
      <c r="H92" s="433"/>
      <c r="I92" s="425" t="s">
        <v>15</v>
      </c>
      <c r="J92" s="485" t="s">
        <v>15</v>
      </c>
      <c r="K92" s="499"/>
    </row>
    <row r="93" spans="1:11" ht="21" customHeight="1" x14ac:dyDescent="0.25">
      <c r="A93" s="494" t="s">
        <v>848</v>
      </c>
      <c r="B93" s="495" t="s">
        <v>57</v>
      </c>
      <c r="C93" s="502"/>
      <c r="D93" s="505"/>
      <c r="E93" s="496"/>
      <c r="F93" s="534"/>
      <c r="G93" s="501"/>
      <c r="H93" s="433"/>
      <c r="I93" s="425" t="s">
        <v>15</v>
      </c>
      <c r="J93" s="485" t="s">
        <v>15</v>
      </c>
      <c r="K93" s="448"/>
    </row>
    <row r="94" spans="1:11" ht="21" customHeight="1" x14ac:dyDescent="0.25">
      <c r="A94" s="494" t="s">
        <v>848</v>
      </c>
      <c r="B94" s="495" t="s">
        <v>57</v>
      </c>
      <c r="C94" s="502"/>
      <c r="D94" s="503"/>
      <c r="E94" s="496"/>
      <c r="F94" s="529"/>
      <c r="G94" s="451"/>
      <c r="H94" s="429"/>
      <c r="I94" s="425" t="s">
        <v>15</v>
      </c>
      <c r="J94" s="485" t="s">
        <v>15</v>
      </c>
      <c r="K94" s="496"/>
    </row>
    <row r="95" spans="1:11" ht="21" customHeight="1" x14ac:dyDescent="0.25">
      <c r="A95" s="494" t="s">
        <v>848</v>
      </c>
      <c r="B95" s="495" t="s">
        <v>57</v>
      </c>
      <c r="C95" s="502"/>
      <c r="D95" s="503"/>
      <c r="E95" s="496"/>
      <c r="F95" s="528"/>
      <c r="G95" s="451"/>
      <c r="H95" s="429"/>
      <c r="I95" s="425" t="s">
        <v>15</v>
      </c>
      <c r="J95" s="485" t="s">
        <v>15</v>
      </c>
      <c r="K95" s="496"/>
    </row>
    <row r="96" spans="1:11" ht="21" customHeight="1" x14ac:dyDescent="0.25">
      <c r="A96" s="494" t="s">
        <v>848</v>
      </c>
      <c r="B96" s="495" t="s">
        <v>57</v>
      </c>
      <c r="C96" s="489"/>
      <c r="D96" s="420"/>
      <c r="E96" s="496"/>
      <c r="F96" s="528"/>
      <c r="G96" s="451"/>
      <c r="H96" s="429"/>
      <c r="I96" s="425" t="s">
        <v>15</v>
      </c>
      <c r="J96" s="485" t="s">
        <v>15</v>
      </c>
      <c r="K96" s="496"/>
    </row>
    <row r="97" spans="1:11" ht="21" customHeight="1" x14ac:dyDescent="0.25">
      <c r="A97" s="494" t="s">
        <v>848</v>
      </c>
      <c r="B97" s="495" t="s">
        <v>57</v>
      </c>
      <c r="C97" s="489"/>
      <c r="D97" s="420"/>
      <c r="E97" s="420"/>
      <c r="F97" s="528"/>
      <c r="G97" s="501"/>
      <c r="H97" s="498"/>
      <c r="I97" s="425" t="s">
        <v>15</v>
      </c>
      <c r="J97" s="485" t="s">
        <v>15</v>
      </c>
      <c r="K97" s="496"/>
    </row>
    <row r="98" spans="1:11" ht="21" customHeight="1" x14ac:dyDescent="0.25">
      <c r="A98" s="494" t="s">
        <v>848</v>
      </c>
      <c r="B98" s="495" t="s">
        <v>57</v>
      </c>
      <c r="C98" s="489"/>
      <c r="D98" s="420"/>
      <c r="E98" s="420"/>
      <c r="F98" s="528"/>
      <c r="G98" s="485"/>
      <c r="H98" s="429"/>
      <c r="I98" s="425" t="s">
        <v>15</v>
      </c>
      <c r="J98" s="485" t="s">
        <v>15</v>
      </c>
      <c r="K98" s="496"/>
    </row>
    <row r="99" spans="1:11" ht="18.75" x14ac:dyDescent="0.3">
      <c r="A99" s="386" t="s">
        <v>51</v>
      </c>
      <c r="B99" s="493"/>
      <c r="C99" s="412" t="s">
        <v>855</v>
      </c>
      <c r="D99" s="412" t="s">
        <v>4</v>
      </c>
      <c r="E99" s="413" t="s">
        <v>11</v>
      </c>
      <c r="F99" s="414" t="s">
        <v>5</v>
      </c>
      <c r="G99" s="415" t="s">
        <v>6</v>
      </c>
      <c r="H99" s="416" t="s">
        <v>857</v>
      </c>
      <c r="I99" s="415" t="s">
        <v>7</v>
      </c>
      <c r="J99" s="415" t="s">
        <v>8</v>
      </c>
      <c r="K99" s="417"/>
    </row>
    <row r="100" spans="1:11" ht="21" customHeight="1" x14ac:dyDescent="0.25">
      <c r="A100" s="490" t="s">
        <v>848</v>
      </c>
      <c r="B100" s="495" t="s">
        <v>57</v>
      </c>
      <c r="C100" s="502"/>
      <c r="D100" s="503"/>
      <c r="E100" s="489"/>
      <c r="F100" s="528"/>
      <c r="G100" s="506"/>
      <c r="H100" s="507"/>
      <c r="I100" s="425" t="s">
        <v>15</v>
      </c>
      <c r="J100" s="485" t="s">
        <v>15</v>
      </c>
      <c r="K100" s="499"/>
    </row>
    <row r="101" spans="1:11" ht="21" customHeight="1" x14ac:dyDescent="0.25">
      <c r="A101" s="490" t="s">
        <v>848</v>
      </c>
      <c r="B101" s="495" t="s">
        <v>57</v>
      </c>
      <c r="C101" s="508"/>
      <c r="D101" s="509"/>
      <c r="E101" s="489"/>
      <c r="F101" s="535"/>
      <c r="G101" s="510"/>
      <c r="H101" s="511"/>
      <c r="I101" s="425" t="s">
        <v>15</v>
      </c>
      <c r="J101" s="485" t="s">
        <v>15</v>
      </c>
      <c r="K101" s="512"/>
    </row>
    <row r="102" spans="1:11" ht="21" customHeight="1" x14ac:dyDescent="0.25">
      <c r="A102" s="490" t="s">
        <v>848</v>
      </c>
      <c r="B102" s="495" t="s">
        <v>57</v>
      </c>
      <c r="C102" s="502"/>
      <c r="D102" s="503"/>
      <c r="E102" s="489"/>
      <c r="F102" s="528"/>
      <c r="G102" s="506"/>
      <c r="H102" s="435"/>
      <c r="I102" s="425" t="s">
        <v>15</v>
      </c>
      <c r="J102" s="485" t="s">
        <v>15</v>
      </c>
      <c r="K102" s="420"/>
    </row>
    <row r="103" spans="1:11" ht="21" customHeight="1" x14ac:dyDescent="0.25">
      <c r="A103" s="490" t="s">
        <v>848</v>
      </c>
      <c r="B103" s="495" t="s">
        <v>57</v>
      </c>
      <c r="C103" s="502"/>
      <c r="D103" s="503"/>
      <c r="E103" s="489"/>
      <c r="F103" s="528"/>
      <c r="G103" s="506"/>
      <c r="H103" s="435"/>
      <c r="I103" s="425" t="s">
        <v>15</v>
      </c>
      <c r="J103" s="485" t="s">
        <v>15</v>
      </c>
      <c r="K103" s="513"/>
    </row>
    <row r="104" spans="1:11" s="347" customFormat="1" ht="21" customHeight="1" x14ac:dyDescent="0.25">
      <c r="A104" s="490" t="s">
        <v>848</v>
      </c>
      <c r="B104" s="495" t="s">
        <v>57</v>
      </c>
      <c r="C104" s="503"/>
      <c r="D104" s="503"/>
      <c r="E104" s="489"/>
      <c r="F104" s="431"/>
      <c r="G104" s="501"/>
      <c r="H104" s="433"/>
      <c r="I104" s="425" t="s">
        <v>15</v>
      </c>
      <c r="J104" s="485" t="s">
        <v>15</v>
      </c>
      <c r="K104" s="448"/>
    </row>
    <row r="105" spans="1:11" s="347" customFormat="1" ht="21" customHeight="1" x14ac:dyDescent="0.25">
      <c r="A105" s="490" t="s">
        <v>848</v>
      </c>
      <c r="B105" s="495" t="s">
        <v>57</v>
      </c>
      <c r="C105" s="503"/>
      <c r="D105" s="503"/>
      <c r="E105" s="489"/>
      <c r="F105" s="431"/>
      <c r="G105" s="501"/>
      <c r="H105" s="433"/>
      <c r="I105" s="425" t="s">
        <v>15</v>
      </c>
      <c r="J105" s="485" t="s">
        <v>15</v>
      </c>
      <c r="K105" s="448"/>
    </row>
    <row r="106" spans="1:11" s="347" customFormat="1" ht="21" customHeight="1" x14ac:dyDescent="0.25">
      <c r="A106" s="490" t="s">
        <v>848</v>
      </c>
      <c r="B106" s="495" t="s">
        <v>57</v>
      </c>
      <c r="C106" s="503"/>
      <c r="D106" s="503"/>
      <c r="E106" s="489"/>
      <c r="F106" s="431"/>
      <c r="G106" s="501"/>
      <c r="H106" s="433"/>
      <c r="I106" s="425" t="s">
        <v>15</v>
      </c>
      <c r="J106" s="485" t="s">
        <v>15</v>
      </c>
      <c r="K106" s="448"/>
    </row>
    <row r="107" spans="1:11" ht="19.5" customHeight="1" x14ac:dyDescent="0.25">
      <c r="A107" s="394" t="s">
        <v>881</v>
      </c>
      <c r="B107" s="464"/>
      <c r="C107" s="514"/>
      <c r="D107" s="515"/>
      <c r="E107" s="466"/>
      <c r="F107" s="468"/>
      <c r="G107" s="469"/>
      <c r="H107" s="470"/>
      <c r="I107" s="467"/>
      <c r="J107" s="467"/>
      <c r="K107" s="467"/>
    </row>
    <row r="108" spans="1:11" s="347" customFormat="1" ht="18.75" x14ac:dyDescent="0.3">
      <c r="A108" s="387" t="s">
        <v>56</v>
      </c>
      <c r="B108" s="453"/>
      <c r="C108" s="412" t="s">
        <v>855</v>
      </c>
      <c r="D108" s="412"/>
      <c r="E108" s="413" t="s">
        <v>11</v>
      </c>
      <c r="F108" s="414" t="s">
        <v>5</v>
      </c>
      <c r="G108" s="415" t="s">
        <v>6</v>
      </c>
      <c r="H108" s="416" t="s">
        <v>857</v>
      </c>
      <c r="I108" s="415" t="s">
        <v>7</v>
      </c>
      <c r="J108" s="415" t="s">
        <v>8</v>
      </c>
      <c r="K108" s="417"/>
    </row>
    <row r="109" spans="1:11" s="347" customFormat="1" ht="21.6" customHeight="1" x14ac:dyDescent="0.25">
      <c r="A109" s="418" t="s">
        <v>56</v>
      </c>
      <c r="B109" s="419" t="s">
        <v>38</v>
      </c>
      <c r="C109" s="516"/>
      <c r="D109" s="516"/>
      <c r="E109" s="516"/>
      <c r="F109" s="431"/>
      <c r="G109" s="517"/>
      <c r="H109" s="433"/>
      <c r="I109" s="425" t="s">
        <v>15</v>
      </c>
      <c r="J109" s="518" t="s">
        <v>15</v>
      </c>
      <c r="K109" s="462"/>
    </row>
    <row r="110" spans="1:11" s="347" customFormat="1" ht="21.6" customHeight="1" x14ac:dyDescent="0.25">
      <c r="A110" s="418" t="s">
        <v>56</v>
      </c>
      <c r="B110" s="360" t="s">
        <v>38</v>
      </c>
      <c r="C110" s="516"/>
      <c r="D110" s="516"/>
      <c r="E110" s="516"/>
      <c r="F110" s="552"/>
      <c r="G110" s="553"/>
      <c r="H110" s="554"/>
      <c r="I110" s="425" t="s">
        <v>15</v>
      </c>
      <c r="J110" s="518" t="s">
        <v>15</v>
      </c>
      <c r="K110" s="462"/>
    </row>
    <row r="111" spans="1:11" s="347" customFormat="1" ht="21.6" customHeight="1" x14ac:dyDescent="0.25">
      <c r="A111" s="418" t="s">
        <v>56</v>
      </c>
      <c r="B111" s="360" t="s">
        <v>38</v>
      </c>
      <c r="C111" s="516"/>
      <c r="D111" s="516"/>
      <c r="E111" s="516"/>
      <c r="F111" s="552"/>
      <c r="G111" s="553"/>
      <c r="H111" s="554"/>
      <c r="I111" s="425" t="s">
        <v>15</v>
      </c>
      <c r="J111" s="518" t="s">
        <v>15</v>
      </c>
      <c r="K111" s="462"/>
    </row>
    <row r="112" spans="1:11" s="347" customFormat="1" ht="21.6" customHeight="1" x14ac:dyDescent="0.25">
      <c r="A112" s="418" t="s">
        <v>56</v>
      </c>
      <c r="B112" s="360" t="s">
        <v>38</v>
      </c>
      <c r="C112" s="516"/>
      <c r="D112" s="516"/>
      <c r="E112" s="516"/>
      <c r="F112" s="552"/>
      <c r="G112" s="553"/>
      <c r="H112" s="554"/>
      <c r="I112" s="425" t="s">
        <v>15</v>
      </c>
      <c r="J112" s="518" t="s">
        <v>15</v>
      </c>
      <c r="K112" s="462"/>
    </row>
    <row r="113" spans="1:11" s="347" customFormat="1" ht="21.6" customHeight="1" x14ac:dyDescent="0.25">
      <c r="A113" s="418" t="s">
        <v>56</v>
      </c>
      <c r="B113" s="360" t="s">
        <v>38</v>
      </c>
      <c r="C113" s="516"/>
      <c r="D113" s="516"/>
      <c r="E113" s="516"/>
      <c r="F113" s="552"/>
      <c r="G113" s="553"/>
      <c r="H113" s="554"/>
      <c r="I113" s="425" t="s">
        <v>15</v>
      </c>
      <c r="J113" s="518" t="s">
        <v>15</v>
      </c>
      <c r="K113" s="462"/>
    </row>
    <row r="114" spans="1:11" s="347" customFormat="1" ht="21.6" customHeight="1" x14ac:dyDescent="0.25">
      <c r="A114" s="418" t="s">
        <v>56</v>
      </c>
      <c r="B114" s="360" t="s">
        <v>38</v>
      </c>
      <c r="C114" s="516"/>
      <c r="D114" s="516"/>
      <c r="E114" s="516"/>
      <c r="F114" s="552"/>
      <c r="G114" s="553"/>
      <c r="H114" s="554"/>
      <c r="I114" s="425" t="s">
        <v>15</v>
      </c>
      <c r="J114" s="518" t="s">
        <v>15</v>
      </c>
      <c r="K114" s="462"/>
    </row>
    <row r="115" spans="1:11" s="347" customFormat="1" ht="21.6" customHeight="1" x14ac:dyDescent="0.25">
      <c r="A115" s="418" t="s">
        <v>56</v>
      </c>
      <c r="B115" s="360" t="s">
        <v>38</v>
      </c>
      <c r="C115" s="348"/>
      <c r="D115" s="348"/>
      <c r="E115" s="348"/>
      <c r="F115" s="361"/>
      <c r="G115" s="356"/>
      <c r="H115" s="362"/>
      <c r="I115" s="425" t="s">
        <v>15</v>
      </c>
      <c r="J115" s="518" t="s">
        <v>15</v>
      </c>
      <c r="K115" s="355"/>
    </row>
    <row r="116" spans="1:11" s="347" customFormat="1" ht="18.75" x14ac:dyDescent="0.3">
      <c r="A116" s="387" t="s">
        <v>321</v>
      </c>
      <c r="B116" s="487"/>
      <c r="C116" s="412" t="s">
        <v>855</v>
      </c>
      <c r="D116" s="412" t="s">
        <v>4</v>
      </c>
      <c r="E116" s="413" t="s">
        <v>11</v>
      </c>
      <c r="F116" s="414" t="s">
        <v>5</v>
      </c>
      <c r="G116" s="415" t="s">
        <v>6</v>
      </c>
      <c r="H116" s="416" t="s">
        <v>857</v>
      </c>
      <c r="I116" s="415" t="s">
        <v>7</v>
      </c>
      <c r="J116" s="415" t="s">
        <v>8</v>
      </c>
      <c r="K116" s="417"/>
    </row>
    <row r="117" spans="1:11" s="347" customFormat="1" ht="20.100000000000001" customHeight="1" x14ac:dyDescent="0.25">
      <c r="A117" s="418" t="s">
        <v>321</v>
      </c>
      <c r="B117" s="419" t="s">
        <v>38</v>
      </c>
      <c r="C117" s="516"/>
      <c r="D117" s="516"/>
      <c r="E117" s="516"/>
      <c r="F117" s="431"/>
      <c r="G117" s="517"/>
      <c r="H117" s="433"/>
      <c r="I117" s="425" t="s">
        <v>15</v>
      </c>
      <c r="J117" s="518" t="s">
        <v>15</v>
      </c>
      <c r="K117" s="462"/>
    </row>
    <row r="118" spans="1:11" s="347" customFormat="1" ht="20.100000000000001" customHeight="1" x14ac:dyDescent="0.25">
      <c r="A118" s="418" t="s">
        <v>321</v>
      </c>
      <c r="B118" s="360" t="s">
        <v>38</v>
      </c>
      <c r="C118" s="521"/>
      <c r="D118" s="523"/>
      <c r="E118" s="516"/>
      <c r="F118" s="431"/>
      <c r="G118" s="517"/>
      <c r="H118" s="433"/>
      <c r="I118" s="425" t="s">
        <v>15</v>
      </c>
      <c r="J118" s="518" t="s">
        <v>15</v>
      </c>
      <c r="K118" s="462"/>
    </row>
    <row r="119" spans="1:11" s="347" customFormat="1" ht="20.100000000000001" customHeight="1" x14ac:dyDescent="0.25">
      <c r="A119" s="418" t="s">
        <v>321</v>
      </c>
      <c r="B119" s="360" t="s">
        <v>38</v>
      </c>
      <c r="C119" s="521"/>
      <c r="D119" s="523"/>
      <c r="E119" s="516"/>
      <c r="F119" s="431"/>
      <c r="G119" s="517"/>
      <c r="H119" s="433"/>
      <c r="I119" s="425" t="s">
        <v>15</v>
      </c>
      <c r="J119" s="518" t="s">
        <v>15</v>
      </c>
      <c r="K119" s="462"/>
    </row>
    <row r="120" spans="1:11" s="347" customFormat="1" ht="20.100000000000001" customHeight="1" x14ac:dyDescent="0.25">
      <c r="A120" s="418" t="s">
        <v>321</v>
      </c>
      <c r="B120" s="360" t="s">
        <v>38</v>
      </c>
      <c r="C120" s="521"/>
      <c r="D120" s="523"/>
      <c r="E120" s="516"/>
      <c r="F120" s="431"/>
      <c r="G120" s="517"/>
      <c r="H120" s="433"/>
      <c r="I120" s="425" t="s">
        <v>15</v>
      </c>
      <c r="J120" s="518" t="s">
        <v>15</v>
      </c>
      <c r="K120" s="462"/>
    </row>
    <row r="121" spans="1:11" s="347" customFormat="1" ht="20.100000000000001" customHeight="1" x14ac:dyDescent="0.25">
      <c r="A121" s="418" t="s">
        <v>321</v>
      </c>
      <c r="B121" s="360" t="s">
        <v>38</v>
      </c>
      <c r="C121" s="521"/>
      <c r="D121" s="523"/>
      <c r="E121" s="516"/>
      <c r="F121" s="431"/>
      <c r="G121" s="517"/>
      <c r="H121" s="433"/>
      <c r="I121" s="425" t="s">
        <v>15</v>
      </c>
      <c r="J121" s="518" t="s">
        <v>15</v>
      </c>
      <c r="K121" s="462"/>
    </row>
    <row r="122" spans="1:11" s="347" customFormat="1" ht="20.100000000000001" customHeight="1" x14ac:dyDescent="0.25">
      <c r="A122" s="418" t="s">
        <v>321</v>
      </c>
      <c r="B122" s="360" t="s">
        <v>38</v>
      </c>
      <c r="C122" s="521"/>
      <c r="D122" s="348"/>
      <c r="E122" s="516"/>
      <c r="F122" s="431"/>
      <c r="G122" s="517"/>
      <c r="H122" s="433"/>
      <c r="I122" s="425" t="s">
        <v>15</v>
      </c>
      <c r="J122" s="518" t="s">
        <v>15</v>
      </c>
      <c r="K122" s="462"/>
    </row>
    <row r="123" spans="1:11" s="347" customFormat="1" ht="20.100000000000001" customHeight="1" x14ac:dyDescent="0.25">
      <c r="A123" s="418" t="s">
        <v>321</v>
      </c>
      <c r="B123" s="360" t="s">
        <v>38</v>
      </c>
      <c r="C123" s="521"/>
      <c r="D123" s="348"/>
      <c r="E123" s="516"/>
      <c r="F123" s="552"/>
      <c r="G123" s="553"/>
      <c r="H123" s="554"/>
      <c r="I123" s="425" t="s">
        <v>15</v>
      </c>
      <c r="J123" s="518" t="s">
        <v>15</v>
      </c>
      <c r="K123" s="462"/>
    </row>
    <row r="124" spans="1:11" s="347" customFormat="1" ht="18.75" x14ac:dyDescent="0.3">
      <c r="A124" s="387" t="s">
        <v>860</v>
      </c>
      <c r="B124" s="522"/>
      <c r="C124" s="412" t="s">
        <v>855</v>
      </c>
      <c r="D124" s="412" t="s">
        <v>4</v>
      </c>
      <c r="E124" s="413" t="s">
        <v>11</v>
      </c>
      <c r="F124" s="414" t="s">
        <v>5</v>
      </c>
      <c r="G124" s="415" t="s">
        <v>6</v>
      </c>
      <c r="H124" s="416" t="s">
        <v>857</v>
      </c>
      <c r="I124" s="415" t="s">
        <v>7</v>
      </c>
      <c r="J124" s="415" t="s">
        <v>8</v>
      </c>
      <c r="K124" s="417"/>
    </row>
    <row r="125" spans="1:11" s="347" customFormat="1" ht="20.100000000000001" customHeight="1" x14ac:dyDescent="0.25">
      <c r="A125" s="418" t="s">
        <v>860</v>
      </c>
      <c r="B125" s="360" t="s">
        <v>38</v>
      </c>
      <c r="C125" s="521"/>
      <c r="D125" s="348"/>
      <c r="E125" s="516"/>
      <c r="F125" s="431"/>
      <c r="G125" s="517"/>
      <c r="H125" s="433"/>
      <c r="I125" s="425" t="s">
        <v>15</v>
      </c>
      <c r="J125" s="518" t="s">
        <v>15</v>
      </c>
      <c r="K125" s="462"/>
    </row>
    <row r="126" spans="1:11" s="347" customFormat="1" ht="20.100000000000001" customHeight="1" x14ac:dyDescent="0.25">
      <c r="A126" s="418" t="s">
        <v>860</v>
      </c>
      <c r="B126" s="360" t="s">
        <v>38</v>
      </c>
      <c r="C126" s="521"/>
      <c r="D126" s="348"/>
      <c r="E126" s="516"/>
      <c r="F126" s="431"/>
      <c r="G126" s="517"/>
      <c r="H126" s="433"/>
      <c r="I126" s="425" t="s">
        <v>15</v>
      </c>
      <c r="J126" s="518" t="s">
        <v>15</v>
      </c>
      <c r="K126" s="462"/>
    </row>
    <row r="127" spans="1:11" s="347" customFormat="1" ht="20.100000000000001" customHeight="1" x14ac:dyDescent="0.25">
      <c r="A127" s="418" t="s">
        <v>860</v>
      </c>
      <c r="B127" s="360" t="s">
        <v>38</v>
      </c>
      <c r="C127" s="521"/>
      <c r="D127" s="348"/>
      <c r="E127" s="516"/>
      <c r="F127" s="431"/>
      <c r="G127" s="517"/>
      <c r="H127" s="433"/>
      <c r="I127" s="425" t="s">
        <v>15</v>
      </c>
      <c r="J127" s="518" t="s">
        <v>15</v>
      </c>
      <c r="K127" s="462"/>
    </row>
    <row r="128" spans="1:11" s="347" customFormat="1" ht="20.100000000000001" customHeight="1" x14ac:dyDescent="0.25">
      <c r="A128" s="418" t="s">
        <v>860</v>
      </c>
      <c r="B128" s="360" t="s">
        <v>38</v>
      </c>
      <c r="C128" s="521"/>
      <c r="D128" s="348"/>
      <c r="E128" s="516"/>
      <c r="F128" s="431"/>
      <c r="G128" s="517"/>
      <c r="H128" s="433"/>
      <c r="I128" s="425" t="s">
        <v>15</v>
      </c>
      <c r="J128" s="518" t="s">
        <v>15</v>
      </c>
      <c r="K128" s="462"/>
    </row>
    <row r="129" spans="1:11" s="347" customFormat="1" ht="20.100000000000001" customHeight="1" x14ac:dyDescent="0.25">
      <c r="A129" s="418" t="s">
        <v>860</v>
      </c>
      <c r="B129" s="360" t="s">
        <v>38</v>
      </c>
      <c r="C129" s="521"/>
      <c r="D129" s="348"/>
      <c r="E129" s="516"/>
      <c r="F129" s="431"/>
      <c r="G129" s="517"/>
      <c r="H129" s="433"/>
      <c r="I129" s="425" t="s">
        <v>15</v>
      </c>
      <c r="J129" s="518" t="s">
        <v>15</v>
      </c>
      <c r="K129" s="462"/>
    </row>
    <row r="130" spans="1:11" s="347" customFormat="1" ht="20.100000000000001" customHeight="1" x14ac:dyDescent="0.25">
      <c r="A130" s="418" t="s">
        <v>860</v>
      </c>
      <c r="B130" s="360" t="s">
        <v>38</v>
      </c>
      <c r="C130" s="521"/>
      <c r="D130" s="348"/>
      <c r="E130" s="516"/>
      <c r="F130" s="431"/>
      <c r="G130" s="517"/>
      <c r="H130" s="433"/>
      <c r="I130" s="425" t="s">
        <v>15</v>
      </c>
      <c r="J130" s="518" t="s">
        <v>15</v>
      </c>
      <c r="K130" s="462"/>
    </row>
    <row r="131" spans="1:11" s="347" customFormat="1" ht="20.100000000000001" customHeight="1" x14ac:dyDescent="0.25">
      <c r="A131" s="418" t="s">
        <v>860</v>
      </c>
      <c r="B131" s="360" t="s">
        <v>38</v>
      </c>
      <c r="C131" s="521"/>
      <c r="D131" s="348"/>
      <c r="E131" s="516"/>
      <c r="F131" s="431"/>
      <c r="G131" s="517"/>
      <c r="H131" s="433"/>
      <c r="I131" s="425" t="s">
        <v>15</v>
      </c>
      <c r="J131" s="518" t="s">
        <v>15</v>
      </c>
      <c r="K131" s="462"/>
    </row>
    <row r="132" spans="1:11" s="347" customFormat="1" ht="20.100000000000001" customHeight="1" x14ac:dyDescent="0.25">
      <c r="A132" s="394" t="s">
        <v>883</v>
      </c>
      <c r="B132" s="519"/>
      <c r="C132" s="514"/>
      <c r="D132" s="515"/>
      <c r="E132" s="467"/>
      <c r="F132" s="468"/>
      <c r="G132" s="469"/>
      <c r="H132" s="470"/>
      <c r="I132" s="467"/>
      <c r="J132" s="467"/>
      <c r="K132" s="467"/>
    </row>
    <row r="133" spans="1:11" s="347" customFormat="1" ht="20.100000000000001" customHeight="1" x14ac:dyDescent="0.3">
      <c r="A133" s="492" t="s">
        <v>884</v>
      </c>
      <c r="B133" s="493"/>
      <c r="C133" s="412" t="s">
        <v>855</v>
      </c>
      <c r="D133" s="412" t="s">
        <v>4</v>
      </c>
      <c r="E133" s="413" t="s">
        <v>11</v>
      </c>
      <c r="F133" s="414" t="s">
        <v>5</v>
      </c>
      <c r="G133" s="415" t="s">
        <v>6</v>
      </c>
      <c r="H133" s="416" t="s">
        <v>857</v>
      </c>
      <c r="I133" s="415" t="s">
        <v>7</v>
      </c>
      <c r="J133" s="415" t="s">
        <v>8</v>
      </c>
      <c r="K133" s="417"/>
    </row>
    <row r="134" spans="1:11" s="347" customFormat="1" ht="22.5" customHeight="1" x14ac:dyDescent="0.25">
      <c r="A134" s="418" t="s">
        <v>890</v>
      </c>
      <c r="B134" s="360" t="s">
        <v>891</v>
      </c>
      <c r="C134" s="521"/>
      <c r="D134" s="348"/>
      <c r="E134" s="516"/>
      <c r="F134" s="431"/>
      <c r="G134" s="517"/>
      <c r="H134" s="433"/>
      <c r="I134" s="425" t="s">
        <v>15</v>
      </c>
      <c r="J134" s="518" t="s">
        <v>15</v>
      </c>
      <c r="K134" s="462"/>
    </row>
    <row r="135" spans="1:11" s="347" customFormat="1" ht="22.5" customHeight="1" x14ac:dyDescent="0.25">
      <c r="A135" s="418"/>
      <c r="B135" s="360" t="s">
        <v>891</v>
      </c>
      <c r="C135" s="521"/>
      <c r="D135" s="348"/>
      <c r="E135" s="516"/>
      <c r="F135" s="431"/>
      <c r="G135" s="517"/>
      <c r="H135" s="433"/>
      <c r="I135" s="425" t="s">
        <v>15</v>
      </c>
      <c r="J135" s="518" t="s">
        <v>15</v>
      </c>
      <c r="K135" s="462"/>
    </row>
    <row r="136" spans="1:11" s="347" customFormat="1" ht="22.5" customHeight="1" x14ac:dyDescent="0.25">
      <c r="A136" s="418"/>
      <c r="B136" s="360" t="s">
        <v>891</v>
      </c>
      <c r="C136" s="521"/>
      <c r="D136" s="348"/>
      <c r="E136" s="516"/>
      <c r="F136" s="431"/>
      <c r="G136" s="517"/>
      <c r="H136" s="433"/>
      <c r="I136" s="425" t="s">
        <v>15</v>
      </c>
      <c r="J136" s="518" t="s">
        <v>15</v>
      </c>
      <c r="K136" s="462"/>
    </row>
    <row r="137" spans="1:11" s="347" customFormat="1" ht="22.5" customHeight="1" x14ac:dyDescent="0.25">
      <c r="A137" s="418"/>
      <c r="B137" s="360" t="s">
        <v>891</v>
      </c>
      <c r="C137" s="521"/>
      <c r="D137" s="348"/>
      <c r="E137" s="516"/>
      <c r="F137" s="431"/>
      <c r="G137" s="517"/>
      <c r="H137" s="433"/>
      <c r="I137" s="425" t="s">
        <v>15</v>
      </c>
      <c r="J137" s="518" t="s">
        <v>15</v>
      </c>
      <c r="K137" s="462"/>
    </row>
    <row r="138" spans="1:11" s="347" customFormat="1" ht="22.5" customHeight="1" x14ac:dyDescent="0.25">
      <c r="A138" s="418"/>
      <c r="B138" s="360" t="s">
        <v>891</v>
      </c>
      <c r="C138" s="521"/>
      <c r="D138" s="348"/>
      <c r="E138" s="516"/>
      <c r="F138" s="431"/>
      <c r="G138" s="517"/>
      <c r="H138" s="433"/>
      <c r="I138" s="425" t="s">
        <v>15</v>
      </c>
      <c r="J138" s="518" t="s">
        <v>15</v>
      </c>
      <c r="K138" s="462"/>
    </row>
    <row r="139" spans="1:11" s="347" customFormat="1" ht="22.5" customHeight="1" x14ac:dyDescent="0.25">
      <c r="A139" s="418"/>
      <c r="B139" s="360" t="s">
        <v>891</v>
      </c>
      <c r="C139" s="521"/>
      <c r="D139" s="348"/>
      <c r="E139" s="516"/>
      <c r="F139" s="431"/>
      <c r="G139" s="517"/>
      <c r="H139" s="433"/>
      <c r="I139" s="425" t="s">
        <v>15</v>
      </c>
      <c r="J139" s="518" t="s">
        <v>15</v>
      </c>
      <c r="K139" s="462"/>
    </row>
    <row r="140" spans="1:11" ht="18.75" x14ac:dyDescent="0.25">
      <c r="A140" s="394" t="s">
        <v>882</v>
      </c>
      <c r="B140" s="519"/>
      <c r="C140" s="514"/>
      <c r="D140" s="515"/>
      <c r="E140" s="467"/>
      <c r="F140" s="468"/>
      <c r="G140" s="469"/>
      <c r="H140" s="470"/>
      <c r="I140" s="467"/>
      <c r="J140" s="467"/>
      <c r="K140" s="467"/>
    </row>
    <row r="141" spans="1:11" ht="18.75" x14ac:dyDescent="0.3">
      <c r="A141" s="492" t="s">
        <v>854</v>
      </c>
      <c r="B141" s="493"/>
      <c r="C141" s="412" t="s">
        <v>855</v>
      </c>
      <c r="D141" s="412" t="s">
        <v>4</v>
      </c>
      <c r="E141" s="413" t="s">
        <v>11</v>
      </c>
      <c r="F141" s="414" t="s">
        <v>5</v>
      </c>
      <c r="G141" s="415" t="s">
        <v>6</v>
      </c>
      <c r="H141" s="416" t="s">
        <v>857</v>
      </c>
      <c r="I141" s="415" t="s">
        <v>7</v>
      </c>
      <c r="J141" s="415" t="s">
        <v>8</v>
      </c>
      <c r="K141" s="417"/>
    </row>
    <row r="142" spans="1:11" ht="21.95" customHeight="1" x14ac:dyDescent="0.25">
      <c r="A142" s="494" t="s">
        <v>853</v>
      </c>
      <c r="B142" s="495" t="s">
        <v>76</v>
      </c>
      <c r="C142" s="496"/>
      <c r="D142" s="456"/>
      <c r="E142" s="496"/>
      <c r="F142" s="536"/>
      <c r="G142" s="520"/>
      <c r="H142" s="433"/>
      <c r="I142" s="425" t="s">
        <v>15</v>
      </c>
      <c r="J142" s="518" t="s">
        <v>15</v>
      </c>
      <c r="K142" s="462"/>
    </row>
    <row r="143" spans="1:11" ht="21.95" customHeight="1" x14ac:dyDescent="0.25">
      <c r="A143" s="494" t="s">
        <v>853</v>
      </c>
      <c r="B143" s="495" t="s">
        <v>76</v>
      </c>
      <c r="C143" s="496"/>
      <c r="D143" s="456"/>
      <c r="E143" s="496"/>
      <c r="F143" s="536"/>
      <c r="G143" s="520"/>
      <c r="H143" s="433"/>
      <c r="I143" s="425" t="s">
        <v>15</v>
      </c>
      <c r="J143" s="518" t="s">
        <v>15</v>
      </c>
      <c r="K143" s="462"/>
    </row>
    <row r="144" spans="1:11" ht="21.95" customHeight="1" x14ac:dyDescent="0.25">
      <c r="A144" s="494" t="s">
        <v>853</v>
      </c>
      <c r="B144" s="495" t="s">
        <v>76</v>
      </c>
      <c r="C144" s="496"/>
      <c r="D144" s="456"/>
      <c r="E144" s="496"/>
      <c r="F144" s="536"/>
      <c r="G144" s="520"/>
      <c r="H144" s="433"/>
      <c r="I144" s="425" t="s">
        <v>15</v>
      </c>
      <c r="J144" s="518" t="s">
        <v>15</v>
      </c>
      <c r="K144" s="462"/>
    </row>
    <row r="145" spans="1:11" ht="21.95" customHeight="1" x14ac:dyDescent="0.25">
      <c r="A145" s="494" t="s">
        <v>853</v>
      </c>
      <c r="B145" s="495" t="s">
        <v>76</v>
      </c>
      <c r="C145" s="496"/>
      <c r="D145" s="456"/>
      <c r="E145" s="496"/>
      <c r="F145" s="536"/>
      <c r="G145" s="520"/>
      <c r="H145" s="433"/>
      <c r="I145" s="425" t="s">
        <v>15</v>
      </c>
      <c r="J145" s="518" t="s">
        <v>15</v>
      </c>
      <c r="K145" s="462"/>
    </row>
    <row r="146" spans="1:11" ht="21.95" customHeight="1" x14ac:dyDescent="0.25">
      <c r="A146" s="494" t="s">
        <v>853</v>
      </c>
      <c r="B146" s="495" t="s">
        <v>76</v>
      </c>
      <c r="C146" s="496"/>
      <c r="D146" s="456"/>
      <c r="E146" s="496"/>
      <c r="F146" s="536"/>
      <c r="G146" s="520"/>
      <c r="H146" s="433"/>
      <c r="I146" s="425" t="s">
        <v>15</v>
      </c>
      <c r="J146" s="518" t="s">
        <v>15</v>
      </c>
      <c r="K146" s="462"/>
    </row>
    <row r="147" spans="1:11" ht="21.95" customHeight="1" x14ac:dyDescent="0.25">
      <c r="A147" s="494" t="s">
        <v>853</v>
      </c>
      <c r="B147" s="495" t="s">
        <v>76</v>
      </c>
      <c r="C147" s="496"/>
      <c r="D147" s="456"/>
      <c r="E147" s="496"/>
      <c r="F147" s="536"/>
      <c r="G147" s="520"/>
      <c r="H147" s="433"/>
      <c r="I147" s="425" t="s">
        <v>15</v>
      </c>
      <c r="J147" s="518" t="s">
        <v>15</v>
      </c>
      <c r="K147" s="462"/>
    </row>
    <row r="148" spans="1:11" ht="20.45" customHeight="1" x14ac:dyDescent="0.25">
      <c r="A148" s="494" t="s">
        <v>859</v>
      </c>
      <c r="B148" s="495" t="s">
        <v>76</v>
      </c>
      <c r="C148" s="496"/>
      <c r="D148" s="456"/>
      <c r="E148" s="496"/>
      <c r="F148" s="536"/>
      <c r="G148" s="520"/>
      <c r="H148" s="433"/>
      <c r="I148" s="425" t="s">
        <v>15</v>
      </c>
      <c r="J148" s="518" t="s">
        <v>15</v>
      </c>
      <c r="K148" s="462"/>
    </row>
    <row r="149" spans="1:11" x14ac:dyDescent="0.25"/>
    <row r="150" spans="1:11" x14ac:dyDescent="0.25"/>
    <row r="151" spans="1:11" x14ac:dyDescent="0.25"/>
    <row r="152" spans="1:11" x14ac:dyDescent="0.25"/>
    <row r="153" spans="1:11" x14ac:dyDescent="0.25"/>
    <row r="154" spans="1:11" x14ac:dyDescent="0.25"/>
    <row r="155" spans="1:11" x14ac:dyDescent="0.25"/>
    <row r="156" spans="1:11" x14ac:dyDescent="0.25"/>
    <row r="157" spans="1:11" x14ac:dyDescent="0.25"/>
    <row r="158" spans="1:11" x14ac:dyDescent="0.25"/>
    <row r="159" spans="1:11" x14ac:dyDescent="0.25"/>
    <row r="160" spans="1:11"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sheetData>
  <autoFilter ref="A2:K2" xr:uid="{207CF184-BF14-4175-9477-EC7DB9EA0CDB}"/>
  <mergeCells count="1">
    <mergeCell ref="C1:D1"/>
  </mergeCells>
  <phoneticPr fontId="17" type="noConversion"/>
  <dataValidations count="2">
    <dataValidation type="list" allowBlank="1" showInputMessage="1" showErrorMessage="1" sqref="J75:J81 J33:J39 J16:J22 J25:J31 J100:J106 J7:J13 J67:J73 J51:J57 J134:J139 J109:J115 J117:J123 J41:J47 J59:J65 J84:J90 J92:J98 J125:J131 J142:J148" xr:uid="{D7989946-62E2-4FF5-8C76-2F2A07CF5F28}">
      <formula1>"Select, Yes, No"</formula1>
    </dataValidation>
    <dataValidation type="list" allowBlank="1" showInputMessage="1" showErrorMessage="1" sqref="I75:I81 I33:I39 I7:I13 I25:I31 I67:I73 I100:I106 I134:I139 I51:I57 I16:I22 I109:I115 I117:I123 I41:I47 I59:I65 I84:I90 I92:I98 I125:I131 I142:I148" xr:uid="{0BDAF949-9FFA-467A-B698-39E29616D3EC}">
      <formula1>"Select, Cradle to gate, Cradle to shelf, Cradle to grave, Not specified"</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BB37A-1D13-48BA-BA92-CA576A2F06D5}">
  <sheetPr codeName="Sheet2"/>
  <dimension ref="A1:A15"/>
  <sheetViews>
    <sheetView workbookViewId="0">
      <selection activeCell="A11" sqref="A11:A15"/>
    </sheetView>
  </sheetViews>
  <sheetFormatPr baseColWidth="10" defaultColWidth="9.140625" defaultRowHeight="15" x14ac:dyDescent="0.25"/>
  <sheetData>
    <row r="1" spans="1:1" x14ac:dyDescent="0.25">
      <c r="A1" t="s">
        <v>15</v>
      </c>
    </row>
    <row r="2" spans="1:1" x14ac:dyDescent="0.25">
      <c r="A2" t="s">
        <v>79</v>
      </c>
    </row>
    <row r="3" spans="1:1" x14ac:dyDescent="0.25">
      <c r="A3" t="s">
        <v>80</v>
      </c>
    </row>
    <row r="4" spans="1:1" x14ac:dyDescent="0.25">
      <c r="A4" t="s">
        <v>17</v>
      </c>
    </row>
    <row r="5" spans="1:1" x14ac:dyDescent="0.25">
      <c r="A5" t="s">
        <v>81</v>
      </c>
    </row>
    <row r="6" spans="1:1" x14ac:dyDescent="0.25">
      <c r="A6" t="s">
        <v>82</v>
      </c>
    </row>
    <row r="10" spans="1:1" x14ac:dyDescent="0.25">
      <c r="A10" t="s">
        <v>15</v>
      </c>
    </row>
    <row r="11" spans="1:1" x14ac:dyDescent="0.25">
      <c r="A11" t="s">
        <v>18</v>
      </c>
    </row>
    <row r="12" spans="1:1" x14ac:dyDescent="0.25">
      <c r="A12" t="s">
        <v>19</v>
      </c>
    </row>
    <row r="13" spans="1:1" x14ac:dyDescent="0.25">
      <c r="A13" t="s">
        <v>58</v>
      </c>
    </row>
    <row r="14" spans="1:1" x14ac:dyDescent="0.25">
      <c r="A14" t="s">
        <v>77</v>
      </c>
    </row>
    <row r="15" spans="1:1" x14ac:dyDescent="0.25">
      <c r="A15"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E9EED-69AE-400B-8616-4F1C8F41C4E7}">
  <sheetPr codeName="Sheet3"/>
  <dimension ref="A1:U400"/>
  <sheetViews>
    <sheetView topLeftCell="A316" zoomScale="80" zoomScaleNormal="80" workbookViewId="0">
      <pane xSplit="1" topLeftCell="B1" activePane="topRight" state="frozen"/>
      <selection activeCell="L101" sqref="L101"/>
      <selection pane="topRight" activeCell="L101" sqref="L101"/>
    </sheetView>
  </sheetViews>
  <sheetFormatPr baseColWidth="10" defaultColWidth="9.140625" defaultRowHeight="15" x14ac:dyDescent="0.25"/>
  <cols>
    <col min="1" max="1" width="68.28515625" customWidth="1"/>
    <col min="2" max="2" width="42.85546875" style="8" customWidth="1"/>
    <col min="3" max="3" width="18.5703125" style="8" hidden="1" customWidth="1"/>
    <col min="4" max="4" width="57.7109375" style="10" customWidth="1"/>
    <col min="5" max="5" width="62.5703125" style="10" hidden="1" customWidth="1"/>
    <col min="6" max="6" width="35" hidden="1" customWidth="1"/>
    <col min="7" max="7" width="14.5703125" customWidth="1"/>
    <col min="8" max="8" width="12.28515625" style="180" customWidth="1"/>
    <col min="9" max="9" width="10.140625" customWidth="1"/>
    <col min="10" max="10" width="15.42578125" hidden="1" customWidth="1"/>
    <col min="11" max="11" width="24.140625" customWidth="1"/>
    <col min="12" max="12" width="72.85546875" style="10" customWidth="1"/>
    <col min="13" max="13" width="62" hidden="1" customWidth="1"/>
    <col min="14" max="14" width="115.5703125" customWidth="1"/>
  </cols>
  <sheetData>
    <row r="1" spans="1:21" ht="15.75" thickBot="1" x14ac:dyDescent="0.3">
      <c r="A1" t="s">
        <v>74</v>
      </c>
    </row>
    <row r="2" spans="1:21" ht="87.6" customHeight="1" thickBot="1" x14ac:dyDescent="0.3">
      <c r="A2" s="254" t="s">
        <v>83</v>
      </c>
      <c r="B2" s="251"/>
      <c r="C2" s="252"/>
      <c r="D2" s="252"/>
      <c r="E2" s="252"/>
      <c r="F2" s="252"/>
      <c r="G2" s="252"/>
      <c r="H2" s="252"/>
      <c r="I2" s="252"/>
      <c r="J2" s="252"/>
      <c r="K2" s="253"/>
      <c r="L2" s="252"/>
      <c r="M2" s="252"/>
      <c r="N2" s="253"/>
    </row>
    <row r="3" spans="1:21" x14ac:dyDescent="0.25">
      <c r="A3" s="48"/>
    </row>
    <row r="4" spans="1:21" ht="15.75" hidden="1" x14ac:dyDescent="0.25">
      <c r="A4" s="170" t="s">
        <v>84</v>
      </c>
      <c r="B4" s="125"/>
      <c r="C4" s="125"/>
      <c r="D4" s="9"/>
      <c r="E4" s="9"/>
      <c r="F4" s="6"/>
      <c r="G4" s="171"/>
      <c r="H4" s="181" t="s">
        <v>85</v>
      </c>
      <c r="I4" s="172"/>
      <c r="J4" s="171"/>
      <c r="K4" s="171"/>
      <c r="L4" s="173"/>
      <c r="M4" s="173"/>
      <c r="N4" s="173"/>
      <c r="O4" s="10"/>
      <c r="P4" s="10"/>
      <c r="Q4" s="10"/>
      <c r="R4" s="10"/>
      <c r="S4" s="10"/>
      <c r="T4" s="10"/>
      <c r="U4" s="10"/>
    </row>
    <row r="5" spans="1:21" ht="15.75" hidden="1" x14ac:dyDescent="0.25">
      <c r="A5" s="75" t="s">
        <v>86</v>
      </c>
      <c r="B5" s="121"/>
      <c r="C5" s="121"/>
      <c r="D5" s="74" t="s">
        <v>87</v>
      </c>
      <c r="E5" s="74"/>
      <c r="F5" s="73"/>
      <c r="G5" s="4"/>
      <c r="H5" s="182" t="s">
        <v>88</v>
      </c>
      <c r="I5" s="51"/>
      <c r="J5" s="4"/>
      <c r="K5" s="4"/>
      <c r="L5" s="61"/>
      <c r="M5" s="61"/>
      <c r="N5" s="61"/>
      <c r="O5" s="10"/>
      <c r="P5" s="10"/>
      <c r="Q5" s="10"/>
      <c r="R5" s="10"/>
      <c r="S5" s="10"/>
      <c r="T5" s="10"/>
      <c r="U5" s="10"/>
    </row>
    <row r="6" spans="1:21" ht="15.75" hidden="1" x14ac:dyDescent="0.25">
      <c r="A6" s="76" t="s">
        <v>89</v>
      </c>
      <c r="B6" s="126"/>
      <c r="C6" s="126"/>
      <c r="D6" s="79" t="s">
        <v>90</v>
      </c>
      <c r="E6" s="74"/>
      <c r="F6" s="73"/>
      <c r="G6" s="4"/>
      <c r="H6" s="183" t="s">
        <v>91</v>
      </c>
      <c r="I6" s="64"/>
      <c r="J6" s="4"/>
      <c r="K6" s="4"/>
      <c r="L6" s="61"/>
      <c r="M6" s="61"/>
      <c r="N6" s="61"/>
      <c r="O6" s="10"/>
      <c r="P6" s="10"/>
      <c r="Q6" s="10"/>
      <c r="R6" s="10"/>
      <c r="S6" s="10"/>
      <c r="T6" s="10"/>
      <c r="U6" s="10"/>
    </row>
    <row r="7" spans="1:21" hidden="1" x14ac:dyDescent="0.25">
      <c r="A7" s="75" t="s">
        <v>92</v>
      </c>
      <c r="B7" s="121"/>
      <c r="C7" s="121"/>
      <c r="D7" s="76" t="s">
        <v>93</v>
      </c>
      <c r="E7" s="76"/>
      <c r="F7" s="75"/>
      <c r="G7" s="4"/>
      <c r="H7" s="184"/>
      <c r="I7" s="4"/>
      <c r="J7" s="4"/>
      <c r="K7" s="4"/>
      <c r="L7" s="61"/>
      <c r="M7" s="4"/>
      <c r="N7" s="4"/>
    </row>
    <row r="8" spans="1:21" hidden="1" x14ac:dyDescent="0.25">
      <c r="A8" s="75" t="s">
        <v>94</v>
      </c>
      <c r="B8" s="121"/>
      <c r="C8" s="121"/>
      <c r="D8" s="61" t="s">
        <v>95</v>
      </c>
      <c r="E8" s="61"/>
      <c r="F8" s="4"/>
      <c r="G8" s="4"/>
      <c r="H8" s="184"/>
      <c r="I8" s="4"/>
      <c r="J8" s="4"/>
      <c r="K8" s="4"/>
      <c r="L8" s="61"/>
      <c r="M8" s="4"/>
      <c r="N8" s="4"/>
    </row>
    <row r="9" spans="1:21" hidden="1" x14ac:dyDescent="0.25">
      <c r="A9" s="75" t="s">
        <v>96</v>
      </c>
      <c r="B9" s="121"/>
      <c r="C9" s="121"/>
      <c r="D9" s="61"/>
      <c r="E9" s="61"/>
      <c r="F9" s="4"/>
      <c r="G9" s="4"/>
      <c r="H9" s="184"/>
      <c r="I9" s="4"/>
      <c r="J9" s="4"/>
      <c r="K9" s="4"/>
      <c r="L9" s="61"/>
      <c r="M9" s="4"/>
      <c r="N9" s="4"/>
    </row>
    <row r="10" spans="1:21" x14ac:dyDescent="0.25">
      <c r="A10" s="248" t="s">
        <v>97</v>
      </c>
      <c r="B10" s="121"/>
      <c r="C10" s="121"/>
      <c r="D10" s="61"/>
      <c r="E10" s="61"/>
      <c r="F10" s="4"/>
      <c r="G10" s="4"/>
      <c r="H10" s="184"/>
      <c r="I10" s="4"/>
      <c r="J10" s="4"/>
      <c r="K10" s="4"/>
      <c r="L10" s="61"/>
      <c r="M10" s="4"/>
      <c r="N10" s="4"/>
    </row>
    <row r="11" spans="1:21" x14ac:dyDescent="0.25">
      <c r="A11" s="247" t="s">
        <v>98</v>
      </c>
      <c r="B11" s="249" t="s">
        <v>99</v>
      </c>
      <c r="C11" s="249" t="s">
        <v>100</v>
      </c>
      <c r="D11" s="250" t="s">
        <v>4</v>
      </c>
      <c r="E11" s="250" t="s">
        <v>101</v>
      </c>
      <c r="F11" s="247" t="s">
        <v>102</v>
      </c>
      <c r="G11" s="247" t="s">
        <v>11</v>
      </c>
      <c r="H11" s="249" t="s">
        <v>5</v>
      </c>
      <c r="I11" s="247" t="s">
        <v>103</v>
      </c>
      <c r="J11" s="247" t="s">
        <v>7</v>
      </c>
      <c r="K11" s="247" t="s">
        <v>6</v>
      </c>
      <c r="L11" s="250" t="s">
        <v>104</v>
      </c>
      <c r="M11" s="247" t="s">
        <v>105</v>
      </c>
      <c r="N11" s="247" t="s">
        <v>106</v>
      </c>
    </row>
    <row r="12" spans="1:21" x14ac:dyDescent="0.25">
      <c r="A12" s="82" t="s">
        <v>12</v>
      </c>
      <c r="B12" s="127" t="s">
        <v>107</v>
      </c>
      <c r="C12" s="127"/>
      <c r="D12" s="83"/>
      <c r="E12" s="83"/>
      <c r="F12" s="82"/>
      <c r="G12" s="82"/>
      <c r="H12" s="185"/>
      <c r="I12" s="84"/>
      <c r="J12" s="84"/>
      <c r="K12" s="84"/>
      <c r="L12" s="83"/>
      <c r="M12" s="82"/>
      <c r="N12" s="82"/>
    </row>
    <row r="13" spans="1:21" x14ac:dyDescent="0.25">
      <c r="A13" s="139" t="s">
        <v>10</v>
      </c>
      <c r="B13" s="144" t="s">
        <v>107</v>
      </c>
      <c r="C13" s="144"/>
      <c r="D13" s="140"/>
      <c r="E13" s="140"/>
      <c r="F13" s="141"/>
      <c r="G13" s="142"/>
      <c r="H13" s="186"/>
      <c r="I13" s="143"/>
      <c r="J13" s="143"/>
      <c r="K13" s="143"/>
      <c r="L13" s="140"/>
      <c r="M13" s="141"/>
      <c r="N13" s="142" t="s">
        <v>108</v>
      </c>
    </row>
    <row r="14" spans="1:21" x14ac:dyDescent="0.25">
      <c r="A14" s="138" t="s">
        <v>10</v>
      </c>
      <c r="B14" s="124" t="s">
        <v>107</v>
      </c>
      <c r="C14" s="124"/>
      <c r="D14" s="76" t="s">
        <v>109</v>
      </c>
      <c r="E14" s="76"/>
      <c r="F14" s="158"/>
      <c r="G14" s="75" t="s">
        <v>14</v>
      </c>
      <c r="H14" s="187">
        <v>30</v>
      </c>
      <c r="I14" s="75" t="s">
        <v>110</v>
      </c>
      <c r="J14" s="122"/>
      <c r="K14" s="122" t="s">
        <v>111</v>
      </c>
      <c r="L14" s="61" t="s">
        <v>112</v>
      </c>
      <c r="M14" s="52"/>
      <c r="N14" s="4" t="s">
        <v>113</v>
      </c>
    </row>
    <row r="15" spans="1:21" x14ac:dyDescent="0.25">
      <c r="A15" s="159" t="s">
        <v>114</v>
      </c>
      <c r="B15" s="126" t="s">
        <v>107</v>
      </c>
      <c r="C15" s="126"/>
      <c r="D15" s="76" t="s">
        <v>109</v>
      </c>
      <c r="E15" s="76"/>
      <c r="F15" s="76" t="s">
        <v>115</v>
      </c>
      <c r="G15" s="75" t="s">
        <v>116</v>
      </c>
      <c r="H15" s="258">
        <v>0.34799999999999998</v>
      </c>
      <c r="I15" s="122" t="s">
        <v>110</v>
      </c>
      <c r="J15" s="116"/>
      <c r="K15" s="116" t="s">
        <v>117</v>
      </c>
      <c r="L15" s="238" t="s">
        <v>118</v>
      </c>
      <c r="M15" s="61" t="s">
        <v>119</v>
      </c>
      <c r="N15" s="4" t="s">
        <v>120</v>
      </c>
    </row>
    <row r="16" spans="1:21" hidden="1" x14ac:dyDescent="0.25">
      <c r="A16" s="160" t="s">
        <v>121</v>
      </c>
      <c r="B16" s="160"/>
      <c r="C16" s="160"/>
      <c r="D16" s="65"/>
      <c r="E16" s="65"/>
      <c r="F16" s="57"/>
      <c r="G16" s="75"/>
      <c r="H16" s="189"/>
      <c r="I16" s="75"/>
      <c r="J16" s="75"/>
      <c r="K16" s="75"/>
      <c r="L16" s="61"/>
      <c r="M16" s="57"/>
      <c r="N16" s="4"/>
    </row>
    <row r="17" spans="1:14" hidden="1" x14ac:dyDescent="0.25">
      <c r="A17" s="160" t="s">
        <v>122</v>
      </c>
      <c r="B17" s="160"/>
      <c r="C17" s="160"/>
      <c r="D17" s="65"/>
      <c r="E17" s="65"/>
      <c r="F17" s="57"/>
      <c r="G17" s="75"/>
      <c r="H17" s="189"/>
      <c r="I17" s="75"/>
      <c r="J17" s="75"/>
      <c r="K17" s="75"/>
      <c r="L17" s="61"/>
      <c r="M17" s="57"/>
      <c r="N17" s="4"/>
    </row>
    <row r="18" spans="1:14" hidden="1" x14ac:dyDescent="0.25">
      <c r="A18" s="160" t="s">
        <v>123</v>
      </c>
      <c r="B18" s="160"/>
      <c r="C18" s="160"/>
      <c r="D18" s="65"/>
      <c r="E18" s="65"/>
      <c r="F18" s="57"/>
      <c r="G18" s="75"/>
      <c r="H18" s="189"/>
      <c r="I18" s="75"/>
      <c r="J18" s="75"/>
      <c r="K18" s="75"/>
      <c r="L18" s="61"/>
      <c r="M18" s="57"/>
      <c r="N18" s="4"/>
    </row>
    <row r="19" spans="1:14" ht="30" hidden="1" x14ac:dyDescent="0.25">
      <c r="A19" s="160" t="s">
        <v>124</v>
      </c>
      <c r="B19" s="160"/>
      <c r="C19" s="160"/>
      <c r="D19" s="65"/>
      <c r="E19" s="65"/>
      <c r="F19" s="57"/>
      <c r="G19" s="75"/>
      <c r="H19" s="189"/>
      <c r="I19" s="75"/>
      <c r="J19" s="75"/>
      <c r="K19" s="75"/>
      <c r="L19" s="61"/>
      <c r="M19" s="57"/>
      <c r="N19" s="4"/>
    </row>
    <row r="20" spans="1:14" hidden="1" x14ac:dyDescent="0.25">
      <c r="A20" s="160" t="s">
        <v>125</v>
      </c>
      <c r="B20" s="160"/>
      <c r="C20" s="160"/>
      <c r="D20" s="65"/>
      <c r="E20" s="65"/>
      <c r="F20" s="57"/>
      <c r="G20" s="75"/>
      <c r="H20" s="189"/>
      <c r="I20" s="75"/>
      <c r="J20" s="75"/>
      <c r="K20" s="75"/>
      <c r="L20" s="61"/>
      <c r="M20" s="57"/>
      <c r="N20" s="4"/>
    </row>
    <row r="21" spans="1:14" x14ac:dyDescent="0.25">
      <c r="A21" s="138" t="s">
        <v>10</v>
      </c>
      <c r="B21" s="65" t="s">
        <v>107</v>
      </c>
      <c r="C21" s="65"/>
      <c r="D21" s="65" t="s">
        <v>126</v>
      </c>
      <c r="E21" s="65"/>
      <c r="F21" s="57"/>
      <c r="G21" s="75" t="s">
        <v>14</v>
      </c>
      <c r="H21" s="191">
        <v>11</v>
      </c>
      <c r="I21" s="75" t="s">
        <v>110</v>
      </c>
      <c r="J21" s="75"/>
      <c r="K21" s="75" t="s">
        <v>127</v>
      </c>
      <c r="L21" s="61" t="s">
        <v>128</v>
      </c>
      <c r="M21" s="57" t="s">
        <v>129</v>
      </c>
      <c r="N21" s="61" t="s">
        <v>130</v>
      </c>
    </row>
    <row r="22" spans="1:14" x14ac:dyDescent="0.25">
      <c r="A22" s="138" t="s">
        <v>10</v>
      </c>
      <c r="B22" s="65" t="s">
        <v>107</v>
      </c>
      <c r="C22" s="65"/>
      <c r="D22" s="65" t="s">
        <v>131</v>
      </c>
      <c r="E22" s="65"/>
      <c r="F22" s="57"/>
      <c r="G22" s="75" t="s">
        <v>14</v>
      </c>
      <c r="H22" s="191">
        <v>6.25</v>
      </c>
      <c r="I22" s="75" t="s">
        <v>110</v>
      </c>
      <c r="J22" s="75"/>
      <c r="K22" s="75" t="s">
        <v>127</v>
      </c>
      <c r="L22" s="61"/>
      <c r="M22" s="57"/>
      <c r="N22" s="61" t="s">
        <v>132</v>
      </c>
    </row>
    <row r="23" spans="1:14" x14ac:dyDescent="0.25">
      <c r="A23" s="138" t="s">
        <v>10</v>
      </c>
      <c r="B23" s="65" t="s">
        <v>107</v>
      </c>
      <c r="C23" s="65"/>
      <c r="D23" s="255" t="s">
        <v>133</v>
      </c>
      <c r="E23" s="65"/>
      <c r="F23" s="57"/>
      <c r="G23" s="75" t="s">
        <v>34</v>
      </c>
      <c r="H23" s="279">
        <v>14.6</v>
      </c>
      <c r="I23" s="75" t="s">
        <v>110</v>
      </c>
      <c r="J23" s="75"/>
      <c r="K23" s="75" t="s">
        <v>134</v>
      </c>
      <c r="L23" s="61"/>
      <c r="M23" s="57"/>
      <c r="N23" s="61"/>
    </row>
    <row r="24" spans="1:14" x14ac:dyDescent="0.25">
      <c r="A24" s="138" t="s">
        <v>135</v>
      </c>
      <c r="B24" s="65" t="s">
        <v>107</v>
      </c>
      <c r="C24" s="65"/>
      <c r="D24" s="255" t="s">
        <v>136</v>
      </c>
      <c r="E24" s="65"/>
      <c r="F24" s="57"/>
      <c r="G24" s="75" t="s">
        <v>34</v>
      </c>
      <c r="H24" s="279">
        <v>19.7</v>
      </c>
      <c r="I24" s="75" t="s">
        <v>110</v>
      </c>
      <c r="J24" s="75"/>
      <c r="K24" s="269" t="s">
        <v>21</v>
      </c>
      <c r="L24" s="60" t="s">
        <v>137</v>
      </c>
      <c r="M24" s="57"/>
      <c r="N24" s="61"/>
    </row>
    <row r="25" spans="1:14" x14ac:dyDescent="0.25">
      <c r="A25" s="149" t="s">
        <v>10</v>
      </c>
      <c r="B25" s="267" t="s">
        <v>107</v>
      </c>
      <c r="C25" s="267"/>
      <c r="D25" s="277" t="s">
        <v>138</v>
      </c>
      <c r="E25" s="267"/>
      <c r="F25" s="268"/>
      <c r="G25" s="269" t="s">
        <v>14</v>
      </c>
      <c r="H25" s="256">
        <v>1.17</v>
      </c>
      <c r="I25" s="75" t="s">
        <v>110</v>
      </c>
      <c r="J25" s="75"/>
      <c r="K25" s="75" t="s">
        <v>139</v>
      </c>
      <c r="L25" s="61"/>
      <c r="M25" s="57"/>
      <c r="N25" s="61" t="s">
        <v>140</v>
      </c>
    </row>
    <row r="26" spans="1:14" x14ac:dyDescent="0.25">
      <c r="A26" s="149" t="s">
        <v>10</v>
      </c>
      <c r="B26" s="267" t="s">
        <v>107</v>
      </c>
      <c r="C26" s="267"/>
      <c r="D26" s="278" t="s">
        <v>141</v>
      </c>
      <c r="E26" s="267"/>
      <c r="F26" s="268"/>
      <c r="G26" s="269" t="s">
        <v>14</v>
      </c>
      <c r="H26" s="190">
        <v>9.8000000000000007</v>
      </c>
      <c r="I26" s="75" t="s">
        <v>110</v>
      </c>
      <c r="J26" s="75" t="s">
        <v>142</v>
      </c>
      <c r="K26" s="269" t="s">
        <v>21</v>
      </c>
      <c r="L26" s="80" t="s">
        <v>137</v>
      </c>
      <c r="M26" s="57"/>
      <c r="N26" s="61" t="s">
        <v>143</v>
      </c>
    </row>
    <row r="27" spans="1:14" x14ac:dyDescent="0.25">
      <c r="A27" s="149" t="s">
        <v>10</v>
      </c>
      <c r="B27" s="267" t="s">
        <v>107</v>
      </c>
      <c r="C27" s="267"/>
      <c r="D27" s="278" t="s">
        <v>64</v>
      </c>
      <c r="E27" s="267"/>
      <c r="F27" s="268"/>
      <c r="G27" s="269" t="s">
        <v>14</v>
      </c>
      <c r="H27" s="190">
        <v>12.7</v>
      </c>
      <c r="I27" s="75" t="s">
        <v>110</v>
      </c>
      <c r="J27" s="75"/>
      <c r="K27" s="269" t="s">
        <v>144</v>
      </c>
      <c r="L27" s="80" t="s">
        <v>145</v>
      </c>
      <c r="M27" s="57"/>
      <c r="N27" s="61"/>
    </row>
    <row r="28" spans="1:14" x14ac:dyDescent="0.25">
      <c r="A28" s="138" t="s">
        <v>10</v>
      </c>
      <c r="B28" s="65" t="s">
        <v>107</v>
      </c>
      <c r="C28" s="65"/>
      <c r="D28" s="161" t="s">
        <v>141</v>
      </c>
      <c r="E28" s="65"/>
      <c r="F28" s="57"/>
      <c r="G28" s="75" t="s">
        <v>14</v>
      </c>
      <c r="H28" s="190">
        <v>3.9</v>
      </c>
      <c r="I28" s="75" t="s">
        <v>110</v>
      </c>
      <c r="J28" s="75"/>
      <c r="K28" s="269" t="s">
        <v>21</v>
      </c>
      <c r="L28" s="80" t="s">
        <v>137</v>
      </c>
      <c r="M28" s="57"/>
      <c r="N28" s="61"/>
    </row>
    <row r="29" spans="1:14" x14ac:dyDescent="0.25">
      <c r="A29" s="149" t="s">
        <v>10</v>
      </c>
      <c r="B29" s="267" t="s">
        <v>107</v>
      </c>
      <c r="C29" s="267"/>
      <c r="D29" s="278" t="s">
        <v>27</v>
      </c>
      <c r="E29" s="267"/>
      <c r="F29" s="268"/>
      <c r="G29" s="269" t="s">
        <v>34</v>
      </c>
      <c r="H29" s="190">
        <v>7.75</v>
      </c>
      <c r="I29" s="75" t="s">
        <v>110</v>
      </c>
      <c r="J29" s="75"/>
      <c r="K29" s="269" t="s">
        <v>21</v>
      </c>
      <c r="L29" s="80" t="s">
        <v>137</v>
      </c>
      <c r="M29" s="57"/>
      <c r="N29" s="61" t="s">
        <v>146</v>
      </c>
    </row>
    <row r="30" spans="1:14" hidden="1" x14ac:dyDescent="0.25">
      <c r="A30" s="138" t="s">
        <v>10</v>
      </c>
      <c r="B30" s="65" t="s">
        <v>107</v>
      </c>
      <c r="C30" s="65"/>
      <c r="D30" s="161"/>
      <c r="E30" s="65"/>
      <c r="F30" s="57"/>
      <c r="G30" s="75"/>
      <c r="H30" s="189"/>
      <c r="I30" s="75" t="s">
        <v>110</v>
      </c>
      <c r="J30" s="75"/>
      <c r="K30" s="269" t="s">
        <v>21</v>
      </c>
      <c r="L30" s="80" t="s">
        <v>137</v>
      </c>
      <c r="M30" s="57"/>
      <c r="N30" s="5"/>
    </row>
    <row r="31" spans="1:14" hidden="1" x14ac:dyDescent="0.25">
      <c r="A31" s="138" t="s">
        <v>10</v>
      </c>
      <c r="B31" s="65" t="s">
        <v>107</v>
      </c>
      <c r="C31" s="138"/>
      <c r="D31" s="65" t="s">
        <v>147</v>
      </c>
      <c r="E31" s="65"/>
      <c r="F31" s="57"/>
      <c r="G31" s="75" t="s">
        <v>34</v>
      </c>
      <c r="H31" s="189" t="s">
        <v>148</v>
      </c>
      <c r="I31" s="75" t="s">
        <v>110</v>
      </c>
      <c r="J31" s="75"/>
      <c r="K31" s="269" t="s">
        <v>21</v>
      </c>
      <c r="L31" s="80" t="s">
        <v>137</v>
      </c>
      <c r="M31" s="57"/>
      <c r="N31" s="4"/>
    </row>
    <row r="32" spans="1:14" x14ac:dyDescent="0.25">
      <c r="A32" s="138" t="s">
        <v>10</v>
      </c>
      <c r="B32" s="65" t="s">
        <v>107</v>
      </c>
      <c r="C32" s="138"/>
      <c r="D32" s="264" t="s">
        <v>28</v>
      </c>
      <c r="E32" s="65"/>
      <c r="F32" s="57"/>
      <c r="G32" s="75" t="s">
        <v>34</v>
      </c>
      <c r="H32" s="264">
        <v>10.7</v>
      </c>
      <c r="I32" s="75" t="s">
        <v>110</v>
      </c>
      <c r="J32" s="75"/>
      <c r="K32" s="75" t="s">
        <v>21</v>
      </c>
      <c r="L32" s="80" t="s">
        <v>137</v>
      </c>
      <c r="M32" s="57"/>
      <c r="N32" s="4"/>
    </row>
    <row r="33" spans="1:14" x14ac:dyDescent="0.25">
      <c r="A33" s="138" t="s">
        <v>10</v>
      </c>
      <c r="B33" s="65" t="s">
        <v>107</v>
      </c>
      <c r="C33" s="138"/>
      <c r="D33" s="264" t="s">
        <v>29</v>
      </c>
      <c r="E33" s="65"/>
      <c r="F33" s="57"/>
      <c r="G33" s="75" t="s">
        <v>34</v>
      </c>
      <c r="H33" s="264">
        <v>13.7</v>
      </c>
      <c r="I33" s="75" t="s">
        <v>110</v>
      </c>
      <c r="J33" s="75"/>
      <c r="K33" s="75" t="s">
        <v>21</v>
      </c>
      <c r="L33" s="80" t="s">
        <v>137</v>
      </c>
      <c r="M33" s="57"/>
      <c r="N33" s="4"/>
    </row>
    <row r="34" spans="1:14" x14ac:dyDescent="0.25">
      <c r="A34" s="138" t="s">
        <v>10</v>
      </c>
      <c r="B34" s="65" t="s">
        <v>107</v>
      </c>
      <c r="C34" s="138"/>
      <c r="D34" s="264" t="s">
        <v>30</v>
      </c>
      <c r="E34" s="65"/>
      <c r="F34" s="57"/>
      <c r="G34" s="75" t="s">
        <v>34</v>
      </c>
      <c r="H34" s="264">
        <v>16.7</v>
      </c>
      <c r="I34" s="75" t="s">
        <v>110</v>
      </c>
      <c r="J34" s="75"/>
      <c r="K34" s="75" t="s">
        <v>21</v>
      </c>
      <c r="L34" s="80" t="s">
        <v>137</v>
      </c>
      <c r="M34" s="57"/>
      <c r="N34" s="4"/>
    </row>
    <row r="35" spans="1:14" x14ac:dyDescent="0.25">
      <c r="A35" s="149" t="s">
        <v>10</v>
      </c>
      <c r="B35" s="267" t="s">
        <v>107</v>
      </c>
      <c r="C35" s="303"/>
      <c r="D35" s="306" t="s">
        <v>26</v>
      </c>
      <c r="E35" s="305"/>
      <c r="F35" s="268"/>
      <c r="G35" s="269" t="s">
        <v>34</v>
      </c>
      <c r="H35" s="306">
        <v>18.399999999999999</v>
      </c>
      <c r="I35" s="75" t="s">
        <v>110</v>
      </c>
      <c r="J35" s="75"/>
      <c r="K35" s="269" t="s">
        <v>21</v>
      </c>
      <c r="L35" s="80" t="s">
        <v>137</v>
      </c>
      <c r="M35" s="57"/>
      <c r="N35" s="4" t="s">
        <v>149</v>
      </c>
    </row>
    <row r="36" spans="1:14" x14ac:dyDescent="0.25">
      <c r="A36" s="138" t="s">
        <v>10</v>
      </c>
      <c r="B36" s="65" t="s">
        <v>107</v>
      </c>
      <c r="C36" s="265"/>
      <c r="D36" s="264" t="s">
        <v>20</v>
      </c>
      <c r="E36" s="266"/>
      <c r="F36" s="57"/>
      <c r="G36" s="75" t="s">
        <v>34</v>
      </c>
      <c r="H36" s="264">
        <v>6.7</v>
      </c>
      <c r="I36" s="75" t="s">
        <v>110</v>
      </c>
      <c r="J36" s="75"/>
      <c r="K36" s="75" t="s">
        <v>21</v>
      </c>
      <c r="L36" s="80" t="s">
        <v>137</v>
      </c>
      <c r="M36" s="57"/>
      <c r="N36" s="4"/>
    </row>
    <row r="37" spans="1:14" x14ac:dyDescent="0.25">
      <c r="A37" s="149" t="s">
        <v>10</v>
      </c>
      <c r="B37" s="267" t="s">
        <v>107</v>
      </c>
      <c r="C37" s="303"/>
      <c r="D37" s="304" t="s">
        <v>23</v>
      </c>
      <c r="E37" s="305"/>
      <c r="F37" s="268"/>
      <c r="G37" s="269" t="s">
        <v>34</v>
      </c>
      <c r="H37" s="306">
        <v>9.6999999999999993</v>
      </c>
      <c r="I37" s="75" t="s">
        <v>110</v>
      </c>
      <c r="J37" s="75"/>
      <c r="K37" s="269" t="s">
        <v>21</v>
      </c>
      <c r="L37" s="80" t="s">
        <v>137</v>
      </c>
      <c r="M37" s="57"/>
      <c r="N37" s="4" t="s">
        <v>150</v>
      </c>
    </row>
    <row r="38" spans="1:14" x14ac:dyDescent="0.25">
      <c r="A38" s="138" t="s">
        <v>10</v>
      </c>
      <c r="B38" s="65" t="s">
        <v>107</v>
      </c>
      <c r="C38" s="265"/>
      <c r="D38" s="264" t="s">
        <v>24</v>
      </c>
      <c r="E38" s="266"/>
      <c r="F38" s="57"/>
      <c r="G38" s="75" t="s">
        <v>34</v>
      </c>
      <c r="H38" s="264">
        <v>12.7</v>
      </c>
      <c r="I38" s="75" t="s">
        <v>110</v>
      </c>
      <c r="J38" s="75"/>
      <c r="K38" s="75" t="s">
        <v>21</v>
      </c>
      <c r="L38" s="80" t="s">
        <v>137</v>
      </c>
      <c r="M38" s="57"/>
      <c r="N38" s="4"/>
    </row>
    <row r="39" spans="1:14" x14ac:dyDescent="0.25">
      <c r="A39" s="149" t="s">
        <v>10</v>
      </c>
      <c r="B39" s="267" t="s">
        <v>107</v>
      </c>
      <c r="C39" s="303"/>
      <c r="D39" s="306" t="s">
        <v>25</v>
      </c>
      <c r="E39" s="305"/>
      <c r="F39" s="268"/>
      <c r="G39" s="269" t="s">
        <v>34</v>
      </c>
      <c r="H39" s="190">
        <v>15.6</v>
      </c>
      <c r="I39" s="75" t="s">
        <v>110</v>
      </c>
      <c r="J39" s="75"/>
      <c r="K39" s="269" t="s">
        <v>21</v>
      </c>
      <c r="L39" s="80" t="s">
        <v>137</v>
      </c>
      <c r="M39" s="57"/>
      <c r="N39" s="4" t="s">
        <v>151</v>
      </c>
    </row>
    <row r="40" spans="1:14" x14ac:dyDescent="0.25">
      <c r="A40" s="138" t="s">
        <v>10</v>
      </c>
      <c r="B40" s="65" t="s">
        <v>107</v>
      </c>
      <c r="C40" s="138"/>
      <c r="D40" s="65" t="s">
        <v>152</v>
      </c>
      <c r="E40" s="65"/>
      <c r="F40" s="57"/>
      <c r="G40" s="75" t="s">
        <v>153</v>
      </c>
      <c r="H40" s="189">
        <v>3.68</v>
      </c>
      <c r="I40" s="75" t="s">
        <v>154</v>
      </c>
      <c r="J40" s="75"/>
      <c r="K40" s="75" t="s">
        <v>155</v>
      </c>
      <c r="L40" s="61" t="s">
        <v>156</v>
      </c>
      <c r="M40" s="57"/>
      <c r="N40" s="4"/>
    </row>
    <row r="41" spans="1:14" x14ac:dyDescent="0.25">
      <c r="A41" s="138" t="s">
        <v>10</v>
      </c>
      <c r="B41" s="65" t="s">
        <v>107</v>
      </c>
      <c r="C41" s="65"/>
      <c r="D41" s="76" t="s">
        <v>157</v>
      </c>
      <c r="E41" s="65"/>
      <c r="F41" s="57"/>
      <c r="G41" s="75" t="s">
        <v>14</v>
      </c>
      <c r="H41" s="191">
        <v>3.5555555559999998</v>
      </c>
      <c r="I41" s="75" t="s">
        <v>110</v>
      </c>
      <c r="J41" s="75"/>
      <c r="K41" s="75" t="s">
        <v>158</v>
      </c>
      <c r="L41" s="61" t="s">
        <v>159</v>
      </c>
      <c r="M41" s="57"/>
      <c r="N41" s="4"/>
    </row>
    <row r="42" spans="1:14" hidden="1" x14ac:dyDescent="0.25">
      <c r="A42" s="111" t="s">
        <v>74</v>
      </c>
      <c r="B42" s="110" t="s">
        <v>107</v>
      </c>
      <c r="C42" s="111"/>
      <c r="D42" s="110" t="s">
        <v>13</v>
      </c>
      <c r="E42" s="65"/>
      <c r="F42" s="57"/>
      <c r="G42" s="75" t="s">
        <v>34</v>
      </c>
      <c r="H42" s="198" t="s">
        <v>160</v>
      </c>
      <c r="I42" s="75" t="s">
        <v>110</v>
      </c>
      <c r="J42" s="75"/>
      <c r="K42" s="75" t="s">
        <v>161</v>
      </c>
      <c r="L42" s="118" t="s">
        <v>162</v>
      </c>
      <c r="M42" s="57" t="s">
        <v>163</v>
      </c>
      <c r="N42" s="4"/>
    </row>
    <row r="43" spans="1:14" hidden="1" x14ac:dyDescent="0.25">
      <c r="A43" s="111" t="s">
        <v>10</v>
      </c>
      <c r="B43" s="110" t="s">
        <v>107</v>
      </c>
      <c r="C43" s="111"/>
      <c r="D43" s="110" t="s">
        <v>13</v>
      </c>
      <c r="E43" s="65"/>
      <c r="F43" s="57"/>
      <c r="G43" s="75" t="s">
        <v>66</v>
      </c>
      <c r="H43" s="198" t="s">
        <v>164</v>
      </c>
      <c r="I43" s="75" t="s">
        <v>110</v>
      </c>
      <c r="J43" s="75"/>
      <c r="K43" s="75" t="s">
        <v>161</v>
      </c>
      <c r="L43" s="118" t="s">
        <v>162</v>
      </c>
      <c r="M43" s="57" t="s">
        <v>163</v>
      </c>
      <c r="N43" s="4"/>
    </row>
    <row r="44" spans="1:14" x14ac:dyDescent="0.25">
      <c r="A44" s="145" t="s">
        <v>31</v>
      </c>
      <c r="B44" s="146" t="s">
        <v>107</v>
      </c>
      <c r="C44" s="146"/>
      <c r="D44" s="147"/>
      <c r="E44" s="147"/>
      <c r="F44" s="148"/>
      <c r="G44" s="142"/>
      <c r="H44" s="192"/>
      <c r="I44" s="142"/>
      <c r="J44" s="142"/>
      <c r="K44" s="142"/>
      <c r="L44" s="140"/>
      <c r="M44" s="148"/>
      <c r="N44" s="142"/>
    </row>
    <row r="45" spans="1:14" x14ac:dyDescent="0.25">
      <c r="A45" s="109" t="s">
        <v>165</v>
      </c>
      <c r="B45" s="65" t="s">
        <v>107</v>
      </c>
      <c r="C45" s="65"/>
      <c r="D45" s="65" t="s">
        <v>166</v>
      </c>
      <c r="E45" s="65"/>
      <c r="F45" s="57"/>
      <c r="G45" s="75" t="s">
        <v>167</v>
      </c>
      <c r="H45" s="175" t="s">
        <v>167</v>
      </c>
      <c r="I45" s="75" t="s">
        <v>110</v>
      </c>
      <c r="J45" s="75"/>
      <c r="K45" s="75" t="s">
        <v>168</v>
      </c>
      <c r="L45" s="118" t="s">
        <v>118</v>
      </c>
      <c r="M45" s="57"/>
      <c r="N45" s="4" t="s">
        <v>169</v>
      </c>
    </row>
    <row r="46" spans="1:14" x14ac:dyDescent="0.25">
      <c r="A46" s="149" t="s">
        <v>33</v>
      </c>
      <c r="B46" s="267" t="s">
        <v>107</v>
      </c>
      <c r="C46" s="267"/>
      <c r="D46" s="267" t="s">
        <v>170</v>
      </c>
      <c r="E46" s="267"/>
      <c r="F46" s="268"/>
      <c r="G46" s="269" t="s">
        <v>34</v>
      </c>
      <c r="H46" s="175">
        <v>4.84</v>
      </c>
      <c r="I46" s="75" t="s">
        <v>110</v>
      </c>
      <c r="J46" s="75"/>
      <c r="K46" s="75" t="s">
        <v>171</v>
      </c>
      <c r="L46" s="118" t="s">
        <v>161</v>
      </c>
      <c r="M46" s="57"/>
      <c r="N46" s="4"/>
    </row>
    <row r="47" spans="1:14" x14ac:dyDescent="0.25">
      <c r="A47" s="162" t="s">
        <v>35</v>
      </c>
      <c r="B47" s="121" t="s">
        <v>107</v>
      </c>
      <c r="C47" s="121"/>
      <c r="D47" s="76" t="s">
        <v>172</v>
      </c>
      <c r="E47" s="76"/>
      <c r="F47" s="75"/>
      <c r="G47" s="75" t="s">
        <v>173</v>
      </c>
      <c r="H47" s="188">
        <v>0.77800000000000002</v>
      </c>
      <c r="I47" s="116" t="s">
        <v>110</v>
      </c>
      <c r="J47" s="116"/>
      <c r="K47" s="116" t="s">
        <v>117</v>
      </c>
      <c r="L47" s="123" t="s">
        <v>118</v>
      </c>
      <c r="M47" s="4"/>
      <c r="N47" s="4"/>
    </row>
    <row r="48" spans="1:14" x14ac:dyDescent="0.25">
      <c r="A48" s="150" t="s">
        <v>35</v>
      </c>
      <c r="B48" s="270" t="s">
        <v>107</v>
      </c>
      <c r="C48" s="270"/>
      <c r="D48" s="271" t="s">
        <v>174</v>
      </c>
      <c r="E48" s="271"/>
      <c r="F48" s="269"/>
      <c r="G48" s="269" t="s">
        <v>175</v>
      </c>
      <c r="H48" s="174">
        <v>2574.16</v>
      </c>
      <c r="I48" s="163" t="s">
        <v>110</v>
      </c>
      <c r="J48" s="163" t="s">
        <v>22</v>
      </c>
      <c r="K48" s="163" t="s">
        <v>176</v>
      </c>
      <c r="L48" s="164" t="s">
        <v>177</v>
      </c>
      <c r="M48" s="4"/>
      <c r="N48" s="4"/>
    </row>
    <row r="49" spans="1:14" x14ac:dyDescent="0.25">
      <c r="A49" s="162" t="s">
        <v>35</v>
      </c>
      <c r="B49" s="121" t="s">
        <v>107</v>
      </c>
      <c r="C49" s="121"/>
      <c r="D49" s="76" t="s">
        <v>178</v>
      </c>
      <c r="E49" s="76"/>
      <c r="F49" s="75"/>
      <c r="G49" s="75" t="s">
        <v>175</v>
      </c>
      <c r="H49" s="193">
        <v>1894.6286299999999</v>
      </c>
      <c r="I49" s="116" t="s">
        <v>110</v>
      </c>
      <c r="J49" s="116" t="s">
        <v>22</v>
      </c>
      <c r="K49" s="116" t="s">
        <v>176</v>
      </c>
      <c r="L49" s="123" t="s">
        <v>118</v>
      </c>
      <c r="M49" s="4" t="s">
        <v>179</v>
      </c>
      <c r="N49" s="4"/>
    </row>
    <row r="50" spans="1:14" x14ac:dyDescent="0.25">
      <c r="A50" s="162" t="s">
        <v>35</v>
      </c>
      <c r="B50" s="121" t="s">
        <v>107</v>
      </c>
      <c r="C50" s="121"/>
      <c r="D50" s="76" t="s">
        <v>180</v>
      </c>
      <c r="E50" s="76"/>
      <c r="F50" s="75"/>
      <c r="G50" s="75" t="s">
        <v>34</v>
      </c>
      <c r="H50" s="188">
        <v>600</v>
      </c>
      <c r="I50" s="106" t="s">
        <v>110</v>
      </c>
      <c r="J50" s="116" t="s">
        <v>22</v>
      </c>
      <c r="K50" s="116" t="s">
        <v>176</v>
      </c>
      <c r="L50" s="238" t="s">
        <v>118</v>
      </c>
      <c r="M50" s="4" t="s">
        <v>179</v>
      </c>
      <c r="N50" s="61" t="s">
        <v>181</v>
      </c>
    </row>
    <row r="51" spans="1:14" x14ac:dyDescent="0.25">
      <c r="A51" s="153" t="s">
        <v>36</v>
      </c>
      <c r="B51" s="166" t="s">
        <v>107</v>
      </c>
      <c r="C51" s="166"/>
      <c r="D51" s="154"/>
      <c r="E51" s="154"/>
      <c r="F51" s="155"/>
      <c r="G51" s="155"/>
      <c r="H51" s="194"/>
      <c r="I51" s="156"/>
      <c r="J51" s="156"/>
      <c r="K51" s="156"/>
      <c r="L51" s="157"/>
      <c r="M51" s="155"/>
      <c r="N51" s="155"/>
    </row>
    <row r="52" spans="1:14" x14ac:dyDescent="0.25">
      <c r="A52" s="162" t="s">
        <v>182</v>
      </c>
      <c r="B52" s="121" t="s">
        <v>107</v>
      </c>
      <c r="C52" s="127"/>
      <c r="D52" s="76" t="s">
        <v>183</v>
      </c>
      <c r="E52" s="76"/>
      <c r="F52" s="75"/>
      <c r="G52" s="75" t="s">
        <v>175</v>
      </c>
      <c r="H52" s="195">
        <v>6.7199999999999996E-4</v>
      </c>
      <c r="I52" s="106" t="s">
        <v>110</v>
      </c>
      <c r="J52" s="106"/>
      <c r="K52" s="106" t="s">
        <v>117</v>
      </c>
      <c r="L52" s="176" t="s">
        <v>184</v>
      </c>
      <c r="M52" s="75"/>
      <c r="N52" s="75" t="s">
        <v>185</v>
      </c>
    </row>
    <row r="53" spans="1:14" x14ac:dyDescent="0.25">
      <c r="A53" s="150" t="s">
        <v>186</v>
      </c>
      <c r="B53" s="270" t="s">
        <v>107</v>
      </c>
      <c r="C53" s="314"/>
      <c r="D53" s="271" t="s">
        <v>64</v>
      </c>
      <c r="E53" s="271"/>
      <c r="F53" s="269"/>
      <c r="G53" s="269" t="s">
        <v>14</v>
      </c>
      <c r="H53" s="179">
        <v>7.5</v>
      </c>
      <c r="I53" s="106" t="s">
        <v>110</v>
      </c>
      <c r="J53" s="106"/>
      <c r="K53" s="315" t="s">
        <v>73</v>
      </c>
      <c r="L53" s="60" t="s">
        <v>187</v>
      </c>
      <c r="M53" s="75"/>
      <c r="N53" s="75"/>
    </row>
    <row r="54" spans="1:14" x14ac:dyDescent="0.25">
      <c r="A54" s="112" t="s">
        <v>36</v>
      </c>
      <c r="B54" s="121" t="s">
        <v>107</v>
      </c>
      <c r="C54" s="121"/>
      <c r="D54" s="76" t="s">
        <v>188</v>
      </c>
      <c r="E54" s="61"/>
      <c r="F54" s="4"/>
      <c r="G54" s="75" t="s">
        <v>167</v>
      </c>
      <c r="H54" s="195" t="s">
        <v>167</v>
      </c>
      <c r="I54" s="106" t="s">
        <v>110</v>
      </c>
      <c r="J54" s="106"/>
      <c r="K54" s="116" t="s">
        <v>168</v>
      </c>
      <c r="L54" s="118" t="s">
        <v>168</v>
      </c>
      <c r="M54" s="4"/>
      <c r="N54" s="4" t="s">
        <v>189</v>
      </c>
    </row>
    <row r="55" spans="1:14" x14ac:dyDescent="0.25">
      <c r="A55" s="112" t="s">
        <v>186</v>
      </c>
      <c r="B55" s="121" t="s">
        <v>107</v>
      </c>
      <c r="C55" s="121"/>
      <c r="D55" s="76"/>
      <c r="E55" s="61"/>
      <c r="F55" s="4"/>
      <c r="G55" s="75" t="s">
        <v>153</v>
      </c>
      <c r="H55" s="195">
        <v>0.57999999999999996</v>
      </c>
      <c r="I55" s="106" t="s">
        <v>154</v>
      </c>
      <c r="J55" s="106"/>
      <c r="K55" s="116" t="s">
        <v>155</v>
      </c>
      <c r="L55" s="118" t="s">
        <v>190</v>
      </c>
      <c r="M55" s="4"/>
      <c r="N55" s="4"/>
    </row>
    <row r="56" spans="1:14" x14ac:dyDescent="0.25">
      <c r="A56" s="150" t="s">
        <v>186</v>
      </c>
      <c r="B56" s="270" t="s">
        <v>107</v>
      </c>
      <c r="C56" s="270"/>
      <c r="D56" s="271" t="s">
        <v>191</v>
      </c>
      <c r="E56" s="271"/>
      <c r="F56" s="269"/>
      <c r="G56" s="269" t="s">
        <v>34</v>
      </c>
      <c r="H56" s="179">
        <v>3.19</v>
      </c>
      <c r="I56" s="106"/>
      <c r="J56" s="106"/>
      <c r="K56" s="269" t="s">
        <v>21</v>
      </c>
      <c r="L56" s="60" t="s">
        <v>137</v>
      </c>
      <c r="M56" s="4"/>
      <c r="N56" s="4"/>
    </row>
    <row r="57" spans="1:14" x14ac:dyDescent="0.25">
      <c r="A57" s="150" t="s">
        <v>186</v>
      </c>
      <c r="B57" s="270" t="s">
        <v>107</v>
      </c>
      <c r="C57" s="270"/>
      <c r="D57" s="272" t="s">
        <v>192</v>
      </c>
      <c r="E57" s="271"/>
      <c r="F57" s="269"/>
      <c r="G57" s="269" t="s">
        <v>34</v>
      </c>
      <c r="H57" s="179">
        <v>2.2000000000000002</v>
      </c>
      <c r="I57" s="106" t="s">
        <v>110</v>
      </c>
      <c r="J57" s="106"/>
      <c r="K57" s="269" t="s">
        <v>171</v>
      </c>
      <c r="L57" s="80" t="s">
        <v>162</v>
      </c>
      <c r="M57" s="4"/>
      <c r="N57" s="4"/>
    </row>
    <row r="58" spans="1:14" x14ac:dyDescent="0.25">
      <c r="A58" s="150" t="s">
        <v>186</v>
      </c>
      <c r="B58" s="270" t="s">
        <v>107</v>
      </c>
      <c r="C58" s="270"/>
      <c r="D58" s="272"/>
      <c r="E58" s="271"/>
      <c r="F58" s="269"/>
      <c r="G58" s="269" t="s">
        <v>14</v>
      </c>
      <c r="H58" s="179">
        <v>7.5</v>
      </c>
      <c r="I58" s="106" t="s">
        <v>110</v>
      </c>
      <c r="J58" s="106"/>
      <c r="K58" s="269" t="s">
        <v>21</v>
      </c>
      <c r="L58" s="80" t="s">
        <v>187</v>
      </c>
      <c r="M58" s="4"/>
      <c r="N58" s="4"/>
    </row>
    <row r="59" spans="1:14" x14ac:dyDescent="0.25">
      <c r="A59" s="86" t="s">
        <v>193</v>
      </c>
      <c r="B59" s="70" t="s">
        <v>107</v>
      </c>
      <c r="C59" s="87"/>
      <c r="D59" s="61"/>
      <c r="E59" s="61"/>
      <c r="F59" s="4"/>
      <c r="G59" s="75" t="s">
        <v>14</v>
      </c>
      <c r="H59" s="195">
        <v>10</v>
      </c>
      <c r="I59" s="106" t="s">
        <v>110</v>
      </c>
      <c r="J59" s="106"/>
      <c r="K59" s="116" t="s">
        <v>127</v>
      </c>
      <c r="L59" s="118" t="s">
        <v>194</v>
      </c>
      <c r="M59" s="4"/>
      <c r="N59" s="80" t="s">
        <v>195</v>
      </c>
    </row>
    <row r="60" spans="1:14" x14ac:dyDescent="0.25">
      <c r="A60" s="167" t="s">
        <v>37</v>
      </c>
      <c r="B60" s="168" t="s">
        <v>107</v>
      </c>
      <c r="C60" s="168"/>
      <c r="D60" s="154"/>
      <c r="E60" s="154"/>
      <c r="F60" s="169"/>
      <c r="G60" s="155" t="s">
        <v>34</v>
      </c>
      <c r="H60" s="196"/>
      <c r="I60" s="155"/>
      <c r="J60" s="155"/>
      <c r="K60" s="155"/>
      <c r="L60" s="154"/>
      <c r="M60" s="169"/>
      <c r="N60" s="155"/>
    </row>
    <row r="61" spans="1:14" x14ac:dyDescent="0.25">
      <c r="A61" s="207" t="s">
        <v>196</v>
      </c>
      <c r="B61" s="273" t="s">
        <v>107</v>
      </c>
      <c r="C61" s="273"/>
      <c r="D61" s="271" t="s">
        <v>197</v>
      </c>
      <c r="E61" s="271"/>
      <c r="F61" s="274"/>
      <c r="G61" s="269" t="s">
        <v>175</v>
      </c>
      <c r="H61" s="175">
        <v>312.62</v>
      </c>
      <c r="I61" s="75" t="s">
        <v>110</v>
      </c>
      <c r="J61" s="75"/>
      <c r="K61" s="283" t="s">
        <v>198</v>
      </c>
      <c r="L61" s="262" t="s">
        <v>199</v>
      </c>
      <c r="M61" s="52"/>
      <c r="N61" s="4" t="s">
        <v>200</v>
      </c>
    </row>
    <row r="62" spans="1:14" x14ac:dyDescent="0.25">
      <c r="A62" s="108" t="s">
        <v>196</v>
      </c>
      <c r="B62" s="126" t="s">
        <v>107</v>
      </c>
      <c r="C62" s="126"/>
      <c r="D62" s="76"/>
      <c r="E62" s="104"/>
      <c r="F62" s="107"/>
      <c r="G62" s="75" t="s">
        <v>34</v>
      </c>
      <c r="H62" s="211">
        <v>37</v>
      </c>
      <c r="I62" s="75" t="s">
        <v>110</v>
      </c>
      <c r="J62" s="75"/>
      <c r="K62" s="99" t="s">
        <v>201</v>
      </c>
      <c r="L62" s="99"/>
      <c r="M62" s="52"/>
      <c r="N62" s="4"/>
    </row>
    <row r="63" spans="1:14" x14ac:dyDescent="0.25">
      <c r="A63" s="108" t="s">
        <v>202</v>
      </c>
      <c r="B63" s="126" t="s">
        <v>107</v>
      </c>
      <c r="C63" s="108"/>
      <c r="D63" s="76"/>
      <c r="E63" s="61"/>
      <c r="F63" s="52"/>
      <c r="G63" s="75" t="s">
        <v>167</v>
      </c>
      <c r="H63" s="198" t="s">
        <v>167</v>
      </c>
      <c r="I63" s="75" t="s">
        <v>110</v>
      </c>
      <c r="J63" s="75"/>
      <c r="K63" s="99" t="s">
        <v>168</v>
      </c>
      <c r="L63" s="99"/>
      <c r="M63" s="52"/>
      <c r="N63" s="80" t="s">
        <v>118</v>
      </c>
    </row>
    <row r="64" spans="1:14" x14ac:dyDescent="0.25">
      <c r="A64" s="207" t="s">
        <v>40</v>
      </c>
      <c r="B64" s="273" t="s">
        <v>107</v>
      </c>
      <c r="C64" s="108"/>
      <c r="D64" s="271" t="s">
        <v>203</v>
      </c>
      <c r="E64" s="271"/>
      <c r="F64" s="274"/>
      <c r="G64" s="269" t="s">
        <v>34</v>
      </c>
      <c r="H64" s="175">
        <v>0.48299999999999998</v>
      </c>
      <c r="I64" s="75" t="s">
        <v>110</v>
      </c>
      <c r="J64" s="75"/>
      <c r="K64" s="269" t="s">
        <v>21</v>
      </c>
      <c r="L64" s="60" t="s">
        <v>137</v>
      </c>
      <c r="M64" s="52"/>
      <c r="N64" s="80"/>
    </row>
    <row r="65" spans="1:14" x14ac:dyDescent="0.25">
      <c r="A65" s="207" t="s">
        <v>204</v>
      </c>
      <c r="B65" s="273" t="s">
        <v>107</v>
      </c>
      <c r="C65" s="108"/>
      <c r="D65" s="271" t="s">
        <v>205</v>
      </c>
      <c r="E65" s="271"/>
      <c r="F65" s="274"/>
      <c r="G65" s="269" t="s">
        <v>34</v>
      </c>
      <c r="H65" s="175">
        <v>0.26300000000000001</v>
      </c>
      <c r="I65" s="75"/>
      <c r="J65" s="75"/>
      <c r="K65" s="280"/>
      <c r="L65" s="60"/>
      <c r="M65" s="52"/>
      <c r="N65" s="80"/>
    </row>
    <row r="66" spans="1:14" x14ac:dyDescent="0.25">
      <c r="A66" s="108" t="s">
        <v>206</v>
      </c>
      <c r="B66" s="126" t="s">
        <v>107</v>
      </c>
      <c r="C66" s="108"/>
      <c r="D66" s="76"/>
      <c r="E66" s="61"/>
      <c r="F66" s="52"/>
      <c r="G66" s="75" t="s">
        <v>167</v>
      </c>
      <c r="H66" s="198" t="s">
        <v>167</v>
      </c>
      <c r="I66" s="75" t="s">
        <v>110</v>
      </c>
      <c r="J66" s="75"/>
      <c r="K66" s="99" t="s">
        <v>168</v>
      </c>
      <c r="L66" s="99"/>
      <c r="M66" s="52"/>
      <c r="N66" s="80" t="s">
        <v>118</v>
      </c>
    </row>
    <row r="67" spans="1:14" x14ac:dyDescent="0.25">
      <c r="A67" s="207" t="s">
        <v>207</v>
      </c>
      <c r="B67" s="273" t="s">
        <v>107</v>
      </c>
      <c r="C67" s="207"/>
      <c r="D67" s="271" t="s">
        <v>208</v>
      </c>
      <c r="E67" s="271"/>
      <c r="F67" s="274"/>
      <c r="G67" s="269" t="s">
        <v>34</v>
      </c>
      <c r="H67" s="175">
        <v>0.45200000000000001</v>
      </c>
      <c r="I67" s="75" t="s">
        <v>110</v>
      </c>
      <c r="J67" s="75"/>
      <c r="K67" s="269" t="s">
        <v>21</v>
      </c>
      <c r="L67" s="60" t="s">
        <v>137</v>
      </c>
      <c r="M67" s="52"/>
      <c r="N67" s="208"/>
    </row>
    <row r="68" spans="1:14" x14ac:dyDescent="0.25">
      <c r="A68" s="108" t="s">
        <v>209</v>
      </c>
      <c r="B68" s="126" t="s">
        <v>107</v>
      </c>
      <c r="C68" s="126"/>
      <c r="D68" s="76" t="s">
        <v>210</v>
      </c>
      <c r="E68" s="61"/>
      <c r="F68" s="52"/>
      <c r="G68" s="75" t="s">
        <v>175</v>
      </c>
      <c r="H68" s="211">
        <v>67</v>
      </c>
      <c r="I68" s="75" t="s">
        <v>110</v>
      </c>
      <c r="J68" s="75"/>
      <c r="K68" s="75" t="s">
        <v>198</v>
      </c>
      <c r="L68" s="99"/>
      <c r="M68" s="80" t="s">
        <v>211</v>
      </c>
      <c r="N68" s="99" t="s">
        <v>212</v>
      </c>
    </row>
    <row r="69" spans="1:14" x14ac:dyDescent="0.25">
      <c r="A69" s="207" t="s">
        <v>39</v>
      </c>
      <c r="B69" s="273" t="s">
        <v>107</v>
      </c>
      <c r="C69" s="273"/>
      <c r="D69" s="271" t="s">
        <v>213</v>
      </c>
      <c r="E69" s="271"/>
      <c r="F69" s="274"/>
      <c r="G69" s="269" t="s">
        <v>34</v>
      </c>
      <c r="H69" s="175">
        <v>0.44</v>
      </c>
      <c r="I69" s="75" t="s">
        <v>110</v>
      </c>
      <c r="J69" s="75"/>
      <c r="K69" s="269" t="s">
        <v>21</v>
      </c>
      <c r="L69" s="60" t="s">
        <v>137</v>
      </c>
      <c r="M69" s="80"/>
      <c r="N69" s="99"/>
    </row>
    <row r="70" spans="1:14" x14ac:dyDescent="0.25">
      <c r="A70" s="207" t="s">
        <v>37</v>
      </c>
      <c r="B70" s="273" t="s">
        <v>107</v>
      </c>
      <c r="C70" s="273"/>
      <c r="D70" s="271" t="s">
        <v>214</v>
      </c>
      <c r="E70" s="271"/>
      <c r="F70" s="274"/>
      <c r="G70" s="269" t="s">
        <v>34</v>
      </c>
      <c r="H70" s="175">
        <f>SUM(H69*0.6)+(H64*0.4)</f>
        <v>0.45720000000000005</v>
      </c>
      <c r="I70" s="75" t="s">
        <v>110</v>
      </c>
      <c r="J70" s="75"/>
      <c r="K70" s="269"/>
      <c r="L70" s="60"/>
      <c r="M70" s="80"/>
      <c r="N70" s="99"/>
    </row>
    <row r="71" spans="1:14" x14ac:dyDescent="0.25">
      <c r="A71" s="167" t="s">
        <v>215</v>
      </c>
      <c r="B71" s="202" t="s">
        <v>107</v>
      </c>
      <c r="C71" s="168"/>
      <c r="D71" s="154"/>
      <c r="E71" s="154"/>
      <c r="F71" s="169"/>
      <c r="G71" s="155"/>
      <c r="H71" s="196"/>
      <c r="I71" s="155"/>
      <c r="J71" s="155"/>
      <c r="K71" s="155"/>
      <c r="L71" s="203"/>
      <c r="M71" s="204"/>
      <c r="N71" s="155"/>
    </row>
    <row r="72" spans="1:14" x14ac:dyDescent="0.25">
      <c r="A72" s="108" t="s">
        <v>42</v>
      </c>
      <c r="B72" s="126" t="s">
        <v>107</v>
      </c>
      <c r="C72" s="126"/>
      <c r="D72" s="76" t="s">
        <v>216</v>
      </c>
      <c r="E72" s="61"/>
      <c r="F72" s="52"/>
      <c r="G72" s="75" t="s">
        <v>167</v>
      </c>
      <c r="H72" s="198" t="s">
        <v>167</v>
      </c>
      <c r="I72" s="75" t="s">
        <v>110</v>
      </c>
      <c r="J72" s="75"/>
      <c r="K72" s="75" t="s">
        <v>111</v>
      </c>
      <c r="L72" s="118" t="s">
        <v>118</v>
      </c>
      <c r="M72" s="80"/>
      <c r="N72" s="4"/>
    </row>
    <row r="73" spans="1:14" x14ac:dyDescent="0.25">
      <c r="A73" s="207" t="s">
        <v>42</v>
      </c>
      <c r="B73" s="273" t="s">
        <v>107</v>
      </c>
      <c r="C73" s="126"/>
      <c r="D73" s="271" t="s">
        <v>217</v>
      </c>
      <c r="E73" s="61"/>
      <c r="F73" s="52"/>
      <c r="G73" s="269" t="s">
        <v>34</v>
      </c>
      <c r="H73" s="175">
        <v>0.85599999999999998</v>
      </c>
      <c r="I73" s="75" t="s">
        <v>110</v>
      </c>
      <c r="J73" s="75"/>
      <c r="K73" s="269" t="s">
        <v>21</v>
      </c>
      <c r="L73" s="60" t="s">
        <v>137</v>
      </c>
      <c r="M73" s="80"/>
      <c r="N73" s="4" t="s">
        <v>218</v>
      </c>
    </row>
    <row r="74" spans="1:14" x14ac:dyDescent="0.25">
      <c r="A74" s="207" t="s">
        <v>42</v>
      </c>
      <c r="B74" s="273" t="s">
        <v>107</v>
      </c>
      <c r="C74" s="126"/>
      <c r="D74" s="271" t="s">
        <v>219</v>
      </c>
      <c r="E74" s="61"/>
      <c r="F74" s="52"/>
      <c r="G74" s="269" t="s">
        <v>14</v>
      </c>
      <c r="H74" s="175">
        <v>7.7039999999999997</v>
      </c>
      <c r="I74" s="75" t="s">
        <v>110</v>
      </c>
      <c r="J74" s="75"/>
      <c r="K74" s="269" t="s">
        <v>21</v>
      </c>
      <c r="L74" s="60" t="s">
        <v>220</v>
      </c>
      <c r="M74" s="80"/>
      <c r="N74" s="4"/>
    </row>
    <row r="75" spans="1:14" x14ac:dyDescent="0.25">
      <c r="A75" s="108" t="s">
        <v>221</v>
      </c>
      <c r="B75" s="126" t="s">
        <v>107</v>
      </c>
      <c r="C75" s="126"/>
      <c r="D75" s="76"/>
      <c r="E75" s="61"/>
      <c r="F75" s="52"/>
      <c r="G75" s="75" t="s">
        <v>34</v>
      </c>
      <c r="H75" s="198">
        <v>8</v>
      </c>
      <c r="I75" s="75" t="s">
        <v>110</v>
      </c>
      <c r="J75" s="75"/>
      <c r="K75" s="75" t="s">
        <v>111</v>
      </c>
      <c r="L75" s="61" t="s">
        <v>222</v>
      </c>
      <c r="M75" s="80"/>
      <c r="N75" s="4"/>
    </row>
    <row r="76" spans="1:14" x14ac:dyDescent="0.25">
      <c r="A76" s="177" t="s">
        <v>38</v>
      </c>
      <c r="B76" s="166" t="s">
        <v>107</v>
      </c>
      <c r="C76" s="166"/>
      <c r="D76" s="167"/>
      <c r="E76" s="167"/>
      <c r="F76" s="177"/>
      <c r="G76" s="155"/>
      <c r="H76" s="196"/>
      <c r="I76" s="155"/>
      <c r="J76" s="155"/>
      <c r="K76" s="155"/>
      <c r="L76" s="154"/>
      <c r="M76" s="177"/>
      <c r="N76" s="155"/>
    </row>
    <row r="77" spans="1:14" x14ac:dyDescent="0.25">
      <c r="A77" s="78" t="s">
        <v>43</v>
      </c>
      <c r="B77" s="130" t="s">
        <v>107</v>
      </c>
      <c r="C77" s="78"/>
      <c r="D77" s="61" t="s">
        <v>223</v>
      </c>
      <c r="E77" s="61" t="s">
        <v>224</v>
      </c>
      <c r="F77" s="61"/>
      <c r="G77" s="75" t="s">
        <v>225</v>
      </c>
      <c r="H77" s="197">
        <v>0.38500000000000001</v>
      </c>
      <c r="I77" s="69" t="s">
        <v>110</v>
      </c>
      <c r="J77" s="69"/>
      <c r="K77" s="69" t="s">
        <v>117</v>
      </c>
      <c r="L77" s="118" t="s">
        <v>118</v>
      </c>
      <c r="M77" s="61" t="s">
        <v>119</v>
      </c>
      <c r="N77" s="61" t="s">
        <v>226</v>
      </c>
    </row>
    <row r="78" spans="1:14" x14ac:dyDescent="0.25">
      <c r="A78" s="207" t="s">
        <v>43</v>
      </c>
      <c r="B78" s="273" t="s">
        <v>107</v>
      </c>
      <c r="C78" s="207"/>
      <c r="D78" s="271"/>
      <c r="E78" s="271"/>
      <c r="F78" s="271"/>
      <c r="G78" s="271" t="s">
        <v>34</v>
      </c>
      <c r="H78" s="179">
        <v>0.68100000000000005</v>
      </c>
      <c r="I78" s="69" t="s">
        <v>110</v>
      </c>
      <c r="J78" s="69"/>
      <c r="K78" s="269" t="s">
        <v>21</v>
      </c>
      <c r="L78" s="60" t="s">
        <v>137</v>
      </c>
      <c r="M78" s="61"/>
      <c r="N78" s="61"/>
    </row>
    <row r="79" spans="1:14" x14ac:dyDescent="0.25">
      <c r="A79" s="207" t="s">
        <v>43</v>
      </c>
      <c r="B79" s="273" t="s">
        <v>107</v>
      </c>
      <c r="C79" s="207"/>
      <c r="D79" s="271" t="s">
        <v>227</v>
      </c>
      <c r="E79" s="271"/>
      <c r="F79" s="271"/>
      <c r="G79" s="271" t="s">
        <v>14</v>
      </c>
      <c r="H79" s="179">
        <v>2.78</v>
      </c>
      <c r="I79" s="69" t="s">
        <v>110</v>
      </c>
      <c r="J79" s="69"/>
      <c r="K79" s="269" t="s">
        <v>21</v>
      </c>
      <c r="L79" s="60" t="s">
        <v>228</v>
      </c>
      <c r="M79" s="61"/>
      <c r="N79" s="61"/>
    </row>
    <row r="80" spans="1:14" x14ac:dyDescent="0.25">
      <c r="A80" s="108" t="s">
        <v>43</v>
      </c>
      <c r="B80" s="126" t="s">
        <v>107</v>
      </c>
      <c r="C80" s="126"/>
      <c r="D80" s="76"/>
      <c r="E80" s="61"/>
      <c r="F80" s="61"/>
      <c r="G80" s="75" t="s">
        <v>167</v>
      </c>
      <c r="H80" s="195" t="s">
        <v>167</v>
      </c>
      <c r="I80" s="116" t="s">
        <v>110</v>
      </c>
      <c r="J80" s="116"/>
      <c r="K80" s="116"/>
      <c r="L80" s="118" t="s">
        <v>168</v>
      </c>
      <c r="M80" s="61"/>
      <c r="N80" s="80" t="s">
        <v>118</v>
      </c>
    </row>
    <row r="81" spans="1:14" x14ac:dyDescent="0.25">
      <c r="A81" s="108" t="s">
        <v>229</v>
      </c>
      <c r="B81" s="126" t="s">
        <v>107</v>
      </c>
      <c r="C81" s="126"/>
      <c r="D81" s="76"/>
      <c r="E81" s="61"/>
      <c r="F81" s="52"/>
      <c r="G81" s="75" t="s">
        <v>167</v>
      </c>
      <c r="H81" s="195" t="s">
        <v>167</v>
      </c>
      <c r="I81" s="116" t="s">
        <v>110</v>
      </c>
      <c r="J81" s="116"/>
      <c r="K81" s="116"/>
      <c r="L81" s="118" t="s">
        <v>118</v>
      </c>
      <c r="M81" s="52"/>
      <c r="N81" s="80" t="s">
        <v>118</v>
      </c>
    </row>
    <row r="82" spans="1:14" x14ac:dyDescent="0.25">
      <c r="A82" s="207" t="s">
        <v>229</v>
      </c>
      <c r="B82" s="273" t="s">
        <v>107</v>
      </c>
      <c r="C82" s="273"/>
      <c r="D82" s="271"/>
      <c r="E82" s="271"/>
      <c r="F82" s="274"/>
      <c r="G82" s="269" t="s">
        <v>34</v>
      </c>
      <c r="H82" s="179">
        <v>0.45500000000000002</v>
      </c>
      <c r="I82" s="116" t="s">
        <v>110</v>
      </c>
      <c r="J82" s="116"/>
      <c r="K82" s="269" t="s">
        <v>21</v>
      </c>
      <c r="L82" s="60" t="s">
        <v>137</v>
      </c>
      <c r="M82" s="52"/>
      <c r="N82" s="80"/>
    </row>
    <row r="83" spans="1:14" x14ac:dyDescent="0.25">
      <c r="A83" s="108" t="s">
        <v>230</v>
      </c>
      <c r="B83" s="126" t="s">
        <v>107</v>
      </c>
      <c r="C83" s="126"/>
      <c r="D83" s="76"/>
      <c r="E83" s="61"/>
      <c r="F83" s="52"/>
      <c r="G83" s="75" t="s">
        <v>167</v>
      </c>
      <c r="H83" s="195" t="s">
        <v>167</v>
      </c>
      <c r="I83" s="116" t="s">
        <v>110</v>
      </c>
      <c r="J83" s="116"/>
      <c r="K83" s="116"/>
      <c r="L83" s="76" t="s">
        <v>168</v>
      </c>
      <c r="M83" s="52"/>
      <c r="N83" s="80" t="s">
        <v>118</v>
      </c>
    </row>
    <row r="84" spans="1:14" x14ac:dyDescent="0.25">
      <c r="A84" s="108" t="s">
        <v>230</v>
      </c>
      <c r="B84" s="126" t="s">
        <v>107</v>
      </c>
      <c r="C84" s="126"/>
      <c r="D84" s="76"/>
      <c r="E84" s="61"/>
      <c r="F84" s="52"/>
      <c r="G84" s="75" t="s">
        <v>34</v>
      </c>
      <c r="H84" s="195">
        <v>4.2</v>
      </c>
      <c r="I84" s="116" t="s">
        <v>110</v>
      </c>
      <c r="J84" s="116"/>
      <c r="K84" s="116"/>
      <c r="L84" s="76" t="s">
        <v>231</v>
      </c>
      <c r="M84" s="52"/>
      <c r="N84" s="80"/>
    </row>
    <row r="85" spans="1:14" x14ac:dyDescent="0.25">
      <c r="A85" s="108" t="s">
        <v>42</v>
      </c>
      <c r="B85" s="126" t="s">
        <v>107</v>
      </c>
      <c r="C85" s="126"/>
      <c r="D85" s="76"/>
      <c r="E85" s="61"/>
      <c r="F85" s="52"/>
      <c r="G85" s="75" t="s">
        <v>167</v>
      </c>
      <c r="H85" s="195" t="s">
        <v>167</v>
      </c>
      <c r="I85" s="116" t="s">
        <v>110</v>
      </c>
      <c r="J85" s="116"/>
      <c r="K85" s="116"/>
      <c r="L85" s="76" t="s">
        <v>168</v>
      </c>
      <c r="M85" s="52"/>
      <c r="N85" s="80" t="s">
        <v>118</v>
      </c>
    </row>
    <row r="86" spans="1:14" x14ac:dyDescent="0.25">
      <c r="A86" s="207" t="s">
        <v>42</v>
      </c>
      <c r="B86" s="273" t="s">
        <v>107</v>
      </c>
      <c r="C86" s="273"/>
      <c r="D86" s="271" t="s">
        <v>232</v>
      </c>
      <c r="E86" s="271"/>
      <c r="F86" s="274"/>
      <c r="G86" s="283" t="s">
        <v>34</v>
      </c>
      <c r="H86" s="179">
        <v>0.85599999999999998</v>
      </c>
      <c r="I86" s="116" t="s">
        <v>110</v>
      </c>
      <c r="J86" s="116"/>
      <c r="K86" s="269" t="s">
        <v>21</v>
      </c>
      <c r="L86" s="60" t="s">
        <v>137</v>
      </c>
      <c r="M86" s="120"/>
      <c r="N86" s="80"/>
    </row>
    <row r="87" spans="1:14" x14ac:dyDescent="0.25">
      <c r="A87" s="207" t="s">
        <v>44</v>
      </c>
      <c r="B87" s="273" t="s">
        <v>107</v>
      </c>
      <c r="C87" s="273"/>
      <c r="D87" s="271" t="s">
        <v>233</v>
      </c>
      <c r="E87" s="271"/>
      <c r="F87" s="274"/>
      <c r="G87" s="283" t="s">
        <v>34</v>
      </c>
      <c r="H87" s="179">
        <v>0.51200000000000001</v>
      </c>
      <c r="I87" s="116" t="s">
        <v>110</v>
      </c>
      <c r="J87" s="116"/>
      <c r="K87" s="269" t="s">
        <v>21</v>
      </c>
      <c r="L87" s="60" t="s">
        <v>137</v>
      </c>
      <c r="M87" s="120"/>
      <c r="N87" s="80"/>
    </row>
    <row r="88" spans="1:14" x14ac:dyDescent="0.25">
      <c r="A88" s="207" t="s">
        <v>47</v>
      </c>
      <c r="B88" s="273" t="s">
        <v>107</v>
      </c>
      <c r="C88" s="273"/>
      <c r="D88" s="271" t="s">
        <v>234</v>
      </c>
      <c r="E88" s="271"/>
      <c r="F88" s="274"/>
      <c r="G88" s="283" t="s">
        <v>34</v>
      </c>
      <c r="H88" s="179">
        <v>0.39</v>
      </c>
      <c r="I88" s="116" t="s">
        <v>110</v>
      </c>
      <c r="J88" s="116"/>
      <c r="K88" s="269" t="s">
        <v>21</v>
      </c>
      <c r="L88" s="60" t="s">
        <v>137</v>
      </c>
      <c r="M88" s="120"/>
      <c r="N88" s="80"/>
    </row>
    <row r="89" spans="1:14" x14ac:dyDescent="0.25">
      <c r="A89" s="207" t="s">
        <v>235</v>
      </c>
      <c r="B89" s="273" t="s">
        <v>107</v>
      </c>
      <c r="C89" s="273"/>
      <c r="D89" s="271" t="s">
        <v>236</v>
      </c>
      <c r="E89" s="271"/>
      <c r="F89" s="274"/>
      <c r="G89" s="283" t="s">
        <v>14</v>
      </c>
      <c r="H89" s="179">
        <v>2.0299999999999998</v>
      </c>
      <c r="I89" s="116" t="s">
        <v>110</v>
      </c>
      <c r="J89" s="116"/>
      <c r="K89" s="269" t="s">
        <v>21</v>
      </c>
      <c r="L89" s="60" t="s">
        <v>228</v>
      </c>
      <c r="M89" s="120"/>
      <c r="N89" s="80"/>
    </row>
    <row r="90" spans="1:14" x14ac:dyDescent="0.25">
      <c r="A90" s="207" t="s">
        <v>237</v>
      </c>
      <c r="B90" s="273" t="s">
        <v>107</v>
      </c>
      <c r="C90" s="273"/>
      <c r="D90" s="271"/>
      <c r="E90" s="271"/>
      <c r="F90" s="274"/>
      <c r="G90" s="283" t="s">
        <v>34</v>
      </c>
      <c r="H90" s="179">
        <v>7.62</v>
      </c>
      <c r="I90" s="116" t="s">
        <v>110</v>
      </c>
      <c r="J90" s="116"/>
      <c r="K90" s="269" t="s">
        <v>21</v>
      </c>
      <c r="L90" s="60" t="s">
        <v>137</v>
      </c>
      <c r="M90" s="120"/>
      <c r="N90" s="80"/>
    </row>
    <row r="91" spans="1:14" x14ac:dyDescent="0.25">
      <c r="A91" s="113" t="s">
        <v>238</v>
      </c>
      <c r="B91" s="126" t="s">
        <v>107</v>
      </c>
      <c r="C91" s="126"/>
      <c r="D91" s="76"/>
      <c r="E91" s="61"/>
      <c r="F91" s="52"/>
      <c r="G91" s="75" t="s">
        <v>167</v>
      </c>
      <c r="H91" s="198" t="s">
        <v>167</v>
      </c>
      <c r="I91" s="75" t="s">
        <v>110</v>
      </c>
      <c r="J91" s="75"/>
      <c r="K91" s="75"/>
      <c r="L91" s="118" t="s">
        <v>118</v>
      </c>
      <c r="M91" s="52"/>
      <c r="N91" s="4"/>
    </row>
    <row r="92" spans="1:14" x14ac:dyDescent="0.25">
      <c r="A92" s="108" t="s">
        <v>239</v>
      </c>
      <c r="B92" s="126" t="s">
        <v>107</v>
      </c>
      <c r="C92" s="126"/>
      <c r="D92" s="76"/>
      <c r="E92" s="61"/>
      <c r="F92" s="52"/>
      <c r="G92" s="77" t="s">
        <v>34</v>
      </c>
      <c r="H92" s="198" t="s">
        <v>231</v>
      </c>
      <c r="I92" s="75" t="s">
        <v>110</v>
      </c>
      <c r="J92" s="75"/>
      <c r="K92" s="75"/>
      <c r="L92" s="118" t="s">
        <v>240</v>
      </c>
      <c r="M92" s="52"/>
      <c r="N92" s="4"/>
    </row>
    <row r="93" spans="1:14" x14ac:dyDescent="0.25">
      <c r="A93" s="108" t="s">
        <v>241</v>
      </c>
      <c r="B93" s="126" t="s">
        <v>107</v>
      </c>
      <c r="C93" s="126"/>
      <c r="D93" s="76" t="s">
        <v>242</v>
      </c>
      <c r="E93" s="61"/>
      <c r="F93" s="52"/>
      <c r="G93" s="77" t="s">
        <v>34</v>
      </c>
      <c r="H93" s="198" t="s">
        <v>231</v>
      </c>
      <c r="I93" s="75" t="s">
        <v>110</v>
      </c>
      <c r="J93" s="75"/>
      <c r="K93" s="75"/>
      <c r="L93" s="61" t="s">
        <v>240</v>
      </c>
      <c r="M93" s="52"/>
      <c r="N93" s="4"/>
    </row>
    <row r="94" spans="1:14" x14ac:dyDescent="0.25">
      <c r="A94" s="207" t="s">
        <v>45</v>
      </c>
      <c r="B94" s="273" t="s">
        <v>107</v>
      </c>
      <c r="C94" s="273"/>
      <c r="D94" s="271" t="s">
        <v>243</v>
      </c>
      <c r="E94" s="61"/>
      <c r="F94" s="52"/>
      <c r="G94" s="271" t="s">
        <v>34</v>
      </c>
      <c r="H94" s="175">
        <v>0.66400000000000003</v>
      </c>
      <c r="I94" s="75" t="s">
        <v>110</v>
      </c>
      <c r="J94" s="75"/>
      <c r="K94" s="269" t="s">
        <v>21</v>
      </c>
      <c r="L94" s="60" t="s">
        <v>137</v>
      </c>
      <c r="M94" s="52"/>
      <c r="N94" s="4"/>
    </row>
    <row r="95" spans="1:14" x14ac:dyDescent="0.25">
      <c r="A95" s="207" t="s">
        <v>49</v>
      </c>
      <c r="B95" s="273" t="s">
        <v>107</v>
      </c>
      <c r="C95" s="273"/>
      <c r="D95" s="271" t="s">
        <v>49</v>
      </c>
      <c r="E95" s="61"/>
      <c r="F95" s="52"/>
      <c r="G95" s="271" t="s">
        <v>34</v>
      </c>
      <c r="H95" s="175">
        <v>0.39</v>
      </c>
      <c r="I95" s="75" t="s">
        <v>110</v>
      </c>
      <c r="J95" s="75"/>
      <c r="K95" s="269" t="s">
        <v>244</v>
      </c>
      <c r="L95" s="60" t="s">
        <v>162</v>
      </c>
      <c r="M95" s="52"/>
      <c r="N95" s="4"/>
    </row>
    <row r="96" spans="1:14" x14ac:dyDescent="0.25">
      <c r="A96" s="113" t="s">
        <v>49</v>
      </c>
      <c r="B96" s="126" t="s">
        <v>107</v>
      </c>
      <c r="C96" s="126"/>
      <c r="D96" s="76"/>
      <c r="E96" s="61"/>
      <c r="F96" s="52"/>
      <c r="G96" s="76" t="s">
        <v>175</v>
      </c>
      <c r="H96" s="275">
        <v>120.05</v>
      </c>
      <c r="I96" s="75" t="s">
        <v>110</v>
      </c>
      <c r="J96" s="75"/>
      <c r="K96" s="75" t="s">
        <v>198</v>
      </c>
      <c r="L96" s="60"/>
      <c r="M96" s="52"/>
      <c r="N96" s="4"/>
    </row>
    <row r="97" spans="1:14" hidden="1" x14ac:dyDescent="0.25">
      <c r="A97" s="85" t="s">
        <v>245</v>
      </c>
      <c r="B97" s="70" t="s">
        <v>107</v>
      </c>
      <c r="C97" s="85"/>
      <c r="D97" s="61"/>
      <c r="E97" s="61"/>
      <c r="F97" s="4"/>
      <c r="G97" s="75" t="s">
        <v>34</v>
      </c>
      <c r="H97" s="198" t="s">
        <v>231</v>
      </c>
      <c r="I97" s="75" t="s">
        <v>110</v>
      </c>
      <c r="J97" s="75"/>
      <c r="K97" s="75"/>
      <c r="L97" s="61"/>
      <c r="M97" s="4"/>
      <c r="N97" s="4"/>
    </row>
    <row r="98" spans="1:14" hidden="1" x14ac:dyDescent="0.25">
      <c r="A98" s="95" t="s">
        <v>246</v>
      </c>
      <c r="B98" s="95" t="s">
        <v>247</v>
      </c>
      <c r="C98" s="95"/>
      <c r="D98" s="61"/>
      <c r="E98" s="61"/>
      <c r="F98" s="5"/>
      <c r="G98" s="4"/>
      <c r="H98" s="184"/>
      <c r="I98" s="4"/>
      <c r="J98" s="4"/>
      <c r="K98" s="4"/>
      <c r="L98" s="61"/>
      <c r="M98" s="5"/>
      <c r="N98" s="4"/>
    </row>
    <row r="99" spans="1:14" x14ac:dyDescent="0.25">
      <c r="A99" s="95" t="s">
        <v>248</v>
      </c>
      <c r="B99" s="130" t="s">
        <v>107</v>
      </c>
      <c r="C99" s="95"/>
      <c r="D99" s="61"/>
      <c r="E99" s="61"/>
      <c r="F99" s="5"/>
      <c r="G99" s="75"/>
      <c r="H99" s="198"/>
      <c r="I99" s="75"/>
      <c r="J99" s="75"/>
      <c r="K99" s="75"/>
      <c r="L99" s="61"/>
      <c r="M99" s="5"/>
      <c r="N99" s="4"/>
    </row>
    <row r="100" spans="1:14" x14ac:dyDescent="0.25">
      <c r="A100" s="78" t="s">
        <v>249</v>
      </c>
      <c r="B100" s="130" t="s">
        <v>107</v>
      </c>
      <c r="C100" s="78"/>
      <c r="D100" s="61"/>
      <c r="E100" s="61"/>
      <c r="F100" s="52"/>
      <c r="G100" s="75" t="s">
        <v>34</v>
      </c>
      <c r="H100" s="198">
        <v>999.4</v>
      </c>
      <c r="I100" s="75" t="s">
        <v>110</v>
      </c>
      <c r="J100" s="75"/>
      <c r="K100" s="75" t="s">
        <v>250</v>
      </c>
      <c r="L100" s="61"/>
      <c r="M100" s="52"/>
      <c r="N100" s="4"/>
    </row>
    <row r="101" spans="1:14" x14ac:dyDescent="0.25">
      <c r="A101" s="207" t="s">
        <v>251</v>
      </c>
      <c r="B101" s="273" t="s">
        <v>107</v>
      </c>
      <c r="C101" s="207"/>
      <c r="D101" s="271" t="s">
        <v>252</v>
      </c>
      <c r="E101" s="271"/>
      <c r="F101" s="274"/>
      <c r="G101" s="269" t="s">
        <v>253</v>
      </c>
      <c r="H101" s="175">
        <f>[1]Workstream!G15</f>
        <v>3.7709999999999999</v>
      </c>
      <c r="I101" s="269" t="s">
        <v>110</v>
      </c>
      <c r="J101" s="269"/>
      <c r="K101" s="269" t="s">
        <v>254</v>
      </c>
      <c r="L101" s="61" t="s">
        <v>255</v>
      </c>
      <c r="M101" s="52"/>
      <c r="N101" s="4"/>
    </row>
    <row r="102" spans="1:14" x14ac:dyDescent="0.25">
      <c r="A102" s="113" t="s">
        <v>251</v>
      </c>
      <c r="B102" s="130" t="s">
        <v>107</v>
      </c>
      <c r="C102" s="78"/>
      <c r="D102" s="61"/>
      <c r="E102" s="61"/>
      <c r="F102" s="52"/>
      <c r="G102" s="75" t="s">
        <v>34</v>
      </c>
      <c r="H102" s="198">
        <v>999.4</v>
      </c>
      <c r="I102" s="75" t="s">
        <v>110</v>
      </c>
      <c r="J102" s="75"/>
      <c r="K102" s="75" t="s">
        <v>250</v>
      </c>
      <c r="L102" s="61"/>
      <c r="M102" s="52"/>
      <c r="N102" s="4"/>
    </row>
    <row r="103" spans="1:14" x14ac:dyDescent="0.25">
      <c r="A103" s="108" t="s">
        <v>256</v>
      </c>
      <c r="B103" s="126" t="s">
        <v>107</v>
      </c>
      <c r="C103" s="126"/>
      <c r="D103" s="76" t="s">
        <v>257</v>
      </c>
      <c r="E103" s="61"/>
      <c r="F103" s="52"/>
      <c r="G103" s="75" t="s">
        <v>167</v>
      </c>
      <c r="H103" s="198" t="s">
        <v>167</v>
      </c>
      <c r="I103" s="75" t="s">
        <v>110</v>
      </c>
      <c r="J103" s="75"/>
      <c r="K103" s="75" t="s">
        <v>168</v>
      </c>
      <c r="L103" s="76" t="s">
        <v>168</v>
      </c>
      <c r="M103" s="52"/>
      <c r="N103" s="4"/>
    </row>
    <row r="104" spans="1:14" x14ac:dyDescent="0.25">
      <c r="A104" s="108" t="s">
        <v>256</v>
      </c>
      <c r="B104" s="126" t="s">
        <v>107</v>
      </c>
      <c r="C104" s="108"/>
      <c r="D104" s="76" t="s">
        <v>258</v>
      </c>
      <c r="E104" s="61"/>
      <c r="F104" s="52"/>
      <c r="G104" s="75" t="s">
        <v>225</v>
      </c>
      <c r="H104" s="195">
        <v>0.27500000000000002</v>
      </c>
      <c r="I104" s="116" t="s">
        <v>110</v>
      </c>
      <c r="J104" s="116"/>
      <c r="K104" s="116"/>
      <c r="L104" s="76"/>
      <c r="M104" s="52"/>
      <c r="N104" s="4"/>
    </row>
    <row r="105" spans="1:14" x14ac:dyDescent="0.25">
      <c r="A105" s="284" t="s">
        <v>259</v>
      </c>
      <c r="B105" s="114" t="s">
        <v>107</v>
      </c>
      <c r="C105" s="114"/>
      <c r="D105" s="114" t="s">
        <v>260</v>
      </c>
      <c r="E105" s="114"/>
      <c r="F105" s="115"/>
      <c r="G105" s="276" t="s">
        <v>34</v>
      </c>
      <c r="H105" s="275">
        <v>6.58</v>
      </c>
      <c r="I105" s="75" t="s">
        <v>110</v>
      </c>
      <c r="J105" s="75"/>
      <c r="K105" s="269" t="s">
        <v>21</v>
      </c>
      <c r="L105" s="80"/>
      <c r="M105" s="56"/>
      <c r="N105" s="4"/>
    </row>
    <row r="106" spans="1:14" x14ac:dyDescent="0.25">
      <c r="A106" s="212" t="s">
        <v>261</v>
      </c>
      <c r="B106" s="281" t="s">
        <v>107</v>
      </c>
      <c r="C106" s="281"/>
      <c r="D106" s="281" t="s">
        <v>262</v>
      </c>
      <c r="E106" s="281"/>
      <c r="F106" s="282"/>
      <c r="G106" s="269" t="s">
        <v>34</v>
      </c>
      <c r="H106" s="175">
        <v>6.83</v>
      </c>
      <c r="I106" s="75" t="s">
        <v>110</v>
      </c>
      <c r="J106" s="75"/>
      <c r="K106" s="269" t="s">
        <v>21</v>
      </c>
      <c r="L106" s="80" t="s">
        <v>137</v>
      </c>
      <c r="M106" s="56"/>
      <c r="N106" s="4"/>
    </row>
    <row r="107" spans="1:14" x14ac:dyDescent="0.25">
      <c r="A107" s="212" t="s">
        <v>263</v>
      </c>
      <c r="B107" s="281" t="s">
        <v>107</v>
      </c>
      <c r="C107" s="281"/>
      <c r="D107" s="281"/>
      <c r="E107" s="281"/>
      <c r="F107" s="282"/>
      <c r="G107" s="269"/>
      <c r="H107" s="175"/>
      <c r="I107" s="75" t="s">
        <v>110</v>
      </c>
      <c r="J107" s="75"/>
      <c r="K107" s="269"/>
      <c r="L107" s="80"/>
      <c r="M107" s="56"/>
      <c r="N107" s="4"/>
    </row>
    <row r="108" spans="1:14" x14ac:dyDescent="0.25">
      <c r="A108" s="88" t="s">
        <v>264</v>
      </c>
      <c r="B108" s="58" t="s">
        <v>107</v>
      </c>
      <c r="C108" s="88"/>
      <c r="D108" s="66" t="s">
        <v>265</v>
      </c>
      <c r="E108" s="66"/>
      <c r="F108" s="58"/>
      <c r="G108" s="75" t="s">
        <v>34</v>
      </c>
      <c r="H108" s="198">
        <v>8</v>
      </c>
      <c r="I108" s="75" t="s">
        <v>110</v>
      </c>
      <c r="J108" s="75"/>
      <c r="K108" s="75" t="s">
        <v>266</v>
      </c>
      <c r="L108" s="76" t="s">
        <v>267</v>
      </c>
      <c r="M108" s="58"/>
      <c r="N108" s="4"/>
    </row>
    <row r="109" spans="1:14" x14ac:dyDescent="0.25">
      <c r="A109" s="288" t="s">
        <v>48</v>
      </c>
      <c r="B109" s="289" t="s">
        <v>107</v>
      </c>
      <c r="C109" s="288"/>
      <c r="D109" s="281" t="s">
        <v>268</v>
      </c>
      <c r="E109" s="281"/>
      <c r="F109" s="289"/>
      <c r="G109" s="280" t="s">
        <v>34</v>
      </c>
      <c r="H109" s="175">
        <v>1.55</v>
      </c>
      <c r="I109" s="75" t="s">
        <v>110</v>
      </c>
      <c r="J109" s="75"/>
      <c r="K109" s="269" t="s">
        <v>21</v>
      </c>
      <c r="L109" s="76" t="s">
        <v>269</v>
      </c>
      <c r="M109" s="58"/>
      <c r="N109" s="4"/>
    </row>
    <row r="110" spans="1:14" x14ac:dyDescent="0.25">
      <c r="A110" s="288" t="s">
        <v>48</v>
      </c>
      <c r="B110" s="289" t="s">
        <v>107</v>
      </c>
      <c r="C110" s="288"/>
      <c r="D110" s="281" t="s">
        <v>270</v>
      </c>
      <c r="E110" s="281"/>
      <c r="F110" s="289"/>
      <c r="G110" s="280" t="s">
        <v>34</v>
      </c>
      <c r="H110" s="175">
        <v>1.27</v>
      </c>
      <c r="I110" s="75" t="s">
        <v>110</v>
      </c>
      <c r="J110" s="75"/>
      <c r="K110" s="269" t="s">
        <v>21</v>
      </c>
      <c r="L110" s="80" t="s">
        <v>137</v>
      </c>
      <c r="M110" s="58"/>
      <c r="N110" s="4"/>
    </row>
    <row r="111" spans="1:14" x14ac:dyDescent="0.25">
      <c r="A111" s="288" t="s">
        <v>271</v>
      </c>
      <c r="B111" s="289" t="s">
        <v>107</v>
      </c>
      <c r="C111" s="288"/>
      <c r="D111" s="281"/>
      <c r="E111" s="281"/>
      <c r="F111" s="289"/>
      <c r="G111" s="280" t="s">
        <v>34</v>
      </c>
      <c r="H111" s="175">
        <v>4.28</v>
      </c>
      <c r="I111" s="75" t="s">
        <v>110</v>
      </c>
      <c r="J111" s="75"/>
      <c r="K111" s="269" t="s">
        <v>21</v>
      </c>
      <c r="L111" s="80" t="s">
        <v>269</v>
      </c>
      <c r="M111" s="58"/>
      <c r="N111" s="4" t="s">
        <v>272</v>
      </c>
    </row>
    <row r="112" spans="1:14" x14ac:dyDescent="0.25">
      <c r="A112" s="284" t="s">
        <v>273</v>
      </c>
      <c r="B112" s="66" t="s">
        <v>107</v>
      </c>
      <c r="C112" s="89"/>
      <c r="D112" s="66" t="s">
        <v>74</v>
      </c>
      <c r="E112" s="66"/>
      <c r="F112" s="56"/>
      <c r="G112" s="206" t="s">
        <v>34</v>
      </c>
      <c r="H112" s="285">
        <v>7.62</v>
      </c>
      <c r="I112" s="116" t="s">
        <v>110</v>
      </c>
      <c r="J112" s="75"/>
      <c r="K112" s="75"/>
      <c r="L112" s="76"/>
      <c r="M112" s="56"/>
      <c r="N112" s="4"/>
    </row>
    <row r="113" spans="1:14" x14ac:dyDescent="0.25">
      <c r="A113" s="89" t="s">
        <v>274</v>
      </c>
      <c r="B113" s="66" t="s">
        <v>107</v>
      </c>
      <c r="C113" s="66"/>
      <c r="D113" s="66" t="s">
        <v>275</v>
      </c>
      <c r="E113" s="66"/>
      <c r="F113" s="56"/>
      <c r="G113" s="75" t="s">
        <v>167</v>
      </c>
      <c r="H113" s="198" t="s">
        <v>167</v>
      </c>
      <c r="I113" s="75" t="s">
        <v>110</v>
      </c>
      <c r="J113" s="75"/>
      <c r="K113" s="75"/>
      <c r="L113" s="176" t="s">
        <v>276</v>
      </c>
      <c r="M113" s="56"/>
      <c r="N113" s="4"/>
    </row>
    <row r="114" spans="1:14" x14ac:dyDescent="0.25">
      <c r="A114" s="212" t="s">
        <v>277</v>
      </c>
      <c r="B114" s="66" t="s">
        <v>107</v>
      </c>
      <c r="C114" s="66"/>
      <c r="D114" s="66" t="s">
        <v>278</v>
      </c>
      <c r="E114" s="66"/>
      <c r="F114" s="56"/>
      <c r="G114" s="75" t="s">
        <v>34</v>
      </c>
      <c r="H114" s="175">
        <v>1.44</v>
      </c>
      <c r="I114" s="75" t="s">
        <v>110</v>
      </c>
      <c r="J114" s="75"/>
      <c r="K114" s="269" t="s">
        <v>21</v>
      </c>
      <c r="L114" s="176" t="s">
        <v>279</v>
      </c>
      <c r="M114" s="56"/>
      <c r="N114" s="4"/>
    </row>
    <row r="115" spans="1:14" hidden="1" x14ac:dyDescent="0.25">
      <c r="A115" s="108" t="s">
        <v>280</v>
      </c>
      <c r="B115" s="126" t="s">
        <v>107</v>
      </c>
      <c r="C115" s="126"/>
      <c r="D115" s="66" t="s">
        <v>281</v>
      </c>
      <c r="E115" s="114"/>
      <c r="F115" s="115"/>
      <c r="G115" s="75" t="s">
        <v>282</v>
      </c>
      <c r="H115" s="195">
        <v>8.3000000000000004E-2</v>
      </c>
      <c r="I115" s="116" t="s">
        <v>110</v>
      </c>
      <c r="J115" s="116"/>
      <c r="K115" s="116"/>
      <c r="L115" s="76"/>
      <c r="M115" s="66" t="s">
        <v>283</v>
      </c>
      <c r="N115" s="4"/>
    </row>
    <row r="116" spans="1:14" hidden="1" x14ac:dyDescent="0.25">
      <c r="A116" s="93" t="s">
        <v>284</v>
      </c>
      <c r="B116" s="93"/>
      <c r="C116" s="93"/>
      <c r="D116" s="66"/>
      <c r="E116" s="66"/>
      <c r="F116" s="56"/>
      <c r="G116" s="75"/>
      <c r="H116" s="198"/>
      <c r="I116" s="75"/>
      <c r="J116" s="75"/>
      <c r="K116" s="75"/>
      <c r="L116" s="76"/>
      <c r="M116" s="56"/>
      <c r="N116" s="4"/>
    </row>
    <row r="117" spans="1:14" hidden="1" x14ac:dyDescent="0.25">
      <c r="A117" s="93" t="s">
        <v>285</v>
      </c>
      <c r="B117" s="93"/>
      <c r="C117" s="93"/>
      <c r="D117" s="66"/>
      <c r="E117" s="66"/>
      <c r="F117" s="56"/>
      <c r="G117" s="75"/>
      <c r="H117" s="198"/>
      <c r="I117" s="75"/>
      <c r="J117" s="75"/>
      <c r="K117" s="75"/>
      <c r="L117" s="76"/>
      <c r="M117" s="56"/>
      <c r="N117" s="4"/>
    </row>
    <row r="118" spans="1:14" hidden="1" x14ac:dyDescent="0.25">
      <c r="A118" s="93" t="s">
        <v>286</v>
      </c>
      <c r="B118" s="93"/>
      <c r="C118" s="93"/>
      <c r="D118" s="66"/>
      <c r="E118" s="66"/>
      <c r="F118" s="56"/>
      <c r="G118" s="75" t="s">
        <v>173</v>
      </c>
      <c r="H118" s="209"/>
      <c r="I118" s="210"/>
      <c r="J118" s="210"/>
      <c r="K118" s="210"/>
      <c r="L118" s="76"/>
      <c r="M118" s="56"/>
      <c r="N118" s="4"/>
    </row>
    <row r="119" spans="1:14" hidden="1" x14ac:dyDescent="0.25">
      <c r="A119" s="93" t="s">
        <v>287</v>
      </c>
      <c r="B119" s="93"/>
      <c r="C119" s="93"/>
      <c r="D119" s="66" t="s">
        <v>288</v>
      </c>
      <c r="E119" s="66"/>
      <c r="F119" s="56"/>
      <c r="G119" s="75"/>
      <c r="H119" s="198"/>
      <c r="I119" s="75"/>
      <c r="J119" s="75"/>
      <c r="K119" s="75"/>
      <c r="L119" s="76"/>
      <c r="M119" s="56"/>
      <c r="N119" s="4"/>
    </row>
    <row r="120" spans="1:14" hidden="1" x14ac:dyDescent="0.25">
      <c r="A120" s="93" t="s">
        <v>289</v>
      </c>
      <c r="B120" s="93"/>
      <c r="C120" s="93"/>
      <c r="D120" s="66"/>
      <c r="E120" s="66"/>
      <c r="F120" s="56"/>
      <c r="G120" s="75"/>
      <c r="H120" s="198"/>
      <c r="I120" s="75"/>
      <c r="J120" s="75"/>
      <c r="K120" s="75"/>
      <c r="L120" s="76"/>
      <c r="M120" s="56"/>
      <c r="N120" s="4"/>
    </row>
    <row r="121" spans="1:14" hidden="1" x14ac:dyDescent="0.25">
      <c r="A121" s="93" t="s">
        <v>290</v>
      </c>
      <c r="B121" s="93"/>
      <c r="C121" s="93"/>
      <c r="D121" s="66"/>
      <c r="E121" s="66"/>
      <c r="F121" s="56"/>
      <c r="G121" s="75"/>
      <c r="H121" s="198"/>
      <c r="I121" s="75"/>
      <c r="J121" s="75"/>
      <c r="K121" s="75"/>
      <c r="L121" s="76"/>
      <c r="M121" s="56"/>
      <c r="N121" s="4"/>
    </row>
    <row r="122" spans="1:14" hidden="1" x14ac:dyDescent="0.25">
      <c r="A122" s="93" t="s">
        <v>291</v>
      </c>
      <c r="B122" s="93"/>
      <c r="C122" s="93"/>
      <c r="D122" s="66"/>
      <c r="E122" s="66"/>
      <c r="F122" s="56"/>
      <c r="G122" s="75"/>
      <c r="H122" s="198"/>
      <c r="I122" s="75"/>
      <c r="J122" s="75"/>
      <c r="K122" s="75"/>
      <c r="L122" s="76"/>
      <c r="M122" s="56"/>
      <c r="N122" s="4"/>
    </row>
    <row r="123" spans="1:14" x14ac:dyDescent="0.25">
      <c r="A123" s="93" t="s">
        <v>292</v>
      </c>
      <c r="B123" s="66" t="s">
        <v>107</v>
      </c>
      <c r="C123" s="93"/>
      <c r="D123" s="66"/>
      <c r="E123" s="66"/>
      <c r="F123" s="56"/>
      <c r="G123" s="75"/>
      <c r="H123" s="198"/>
      <c r="I123" s="75"/>
      <c r="J123" s="75"/>
      <c r="K123" s="75"/>
      <c r="L123" s="76"/>
      <c r="M123" s="56"/>
      <c r="N123" s="4"/>
    </row>
    <row r="124" spans="1:14" x14ac:dyDescent="0.25">
      <c r="A124" s="281" t="s">
        <v>293</v>
      </c>
      <c r="B124" s="281" t="s">
        <v>107</v>
      </c>
      <c r="C124" s="326"/>
      <c r="D124" s="281"/>
      <c r="E124" s="281"/>
      <c r="F124" s="282"/>
      <c r="G124" s="269" t="s">
        <v>34</v>
      </c>
      <c r="H124" s="175">
        <v>2.91</v>
      </c>
      <c r="I124" s="75" t="s">
        <v>110</v>
      </c>
      <c r="J124" s="75"/>
      <c r="K124" s="269" t="s">
        <v>21</v>
      </c>
      <c r="L124" s="76" t="s">
        <v>228</v>
      </c>
      <c r="M124" s="327"/>
      <c r="N124" s="4"/>
    </row>
    <row r="125" spans="1:14" x14ac:dyDescent="0.25">
      <c r="A125" s="207" t="s">
        <v>52</v>
      </c>
      <c r="B125" s="273" t="s">
        <v>107</v>
      </c>
      <c r="C125" s="273"/>
      <c r="D125" s="271" t="s">
        <v>294</v>
      </c>
      <c r="E125" s="271"/>
      <c r="F125" s="274"/>
      <c r="G125" s="286" t="s">
        <v>295</v>
      </c>
      <c r="H125" s="287">
        <v>2.54</v>
      </c>
      <c r="I125" s="49" t="s">
        <v>110</v>
      </c>
      <c r="J125" s="237"/>
      <c r="K125" s="269" t="s">
        <v>21</v>
      </c>
      <c r="L125" s="80" t="s">
        <v>137</v>
      </c>
      <c r="M125" s="239" t="s">
        <v>296</v>
      </c>
      <c r="N125" s="4" t="s">
        <v>297</v>
      </c>
    </row>
    <row r="126" spans="1:14" x14ac:dyDescent="0.25">
      <c r="A126" s="207" t="s">
        <v>53</v>
      </c>
      <c r="B126" s="273" t="s">
        <v>107</v>
      </c>
      <c r="C126" s="273"/>
      <c r="D126" s="271" t="s">
        <v>298</v>
      </c>
      <c r="E126" s="61"/>
      <c r="F126" s="52"/>
      <c r="G126" s="280" t="s">
        <v>34</v>
      </c>
      <c r="H126" s="175">
        <v>3.76</v>
      </c>
      <c r="I126" s="75" t="s">
        <v>110</v>
      </c>
      <c r="J126" s="75"/>
      <c r="K126" s="269" t="s">
        <v>21</v>
      </c>
      <c r="L126" s="80" t="s">
        <v>137</v>
      </c>
      <c r="M126" s="239"/>
      <c r="N126" s="4" t="s">
        <v>299</v>
      </c>
    </row>
    <row r="127" spans="1:14" x14ac:dyDescent="0.25">
      <c r="A127" s="207" t="s">
        <v>300</v>
      </c>
      <c r="B127" s="273" t="s">
        <v>107</v>
      </c>
      <c r="C127" s="273"/>
      <c r="D127" s="271" t="s">
        <v>301</v>
      </c>
      <c r="E127" s="61"/>
      <c r="F127" s="52"/>
      <c r="G127" s="280" t="s">
        <v>34</v>
      </c>
      <c r="H127" s="175">
        <v>5.35</v>
      </c>
      <c r="I127" s="75" t="s">
        <v>110</v>
      </c>
      <c r="J127" s="75"/>
      <c r="K127" s="269" t="s">
        <v>21</v>
      </c>
      <c r="L127" s="80"/>
      <c r="M127" s="239"/>
      <c r="N127" s="4" t="s">
        <v>302</v>
      </c>
    </row>
    <row r="128" spans="1:14" x14ac:dyDescent="0.25">
      <c r="A128" s="207" t="s">
        <v>54</v>
      </c>
      <c r="B128" s="273" t="s">
        <v>107</v>
      </c>
      <c r="C128" s="273"/>
      <c r="D128" s="271"/>
      <c r="E128" s="271"/>
      <c r="F128" s="274"/>
      <c r="G128" s="280" t="s">
        <v>34</v>
      </c>
      <c r="H128" s="175">
        <v>1.93</v>
      </c>
      <c r="I128" s="75" t="s">
        <v>110</v>
      </c>
      <c r="J128" s="75"/>
      <c r="K128" s="269" t="s">
        <v>21</v>
      </c>
      <c r="L128" s="80" t="s">
        <v>137</v>
      </c>
      <c r="M128" s="239"/>
      <c r="N128" s="4" t="s">
        <v>303</v>
      </c>
    </row>
    <row r="129" spans="1:14" x14ac:dyDescent="0.25">
      <c r="A129" s="177" t="s">
        <v>55</v>
      </c>
      <c r="B129" s="166" t="s">
        <v>107</v>
      </c>
      <c r="C129" s="166"/>
      <c r="D129" s="167"/>
      <c r="E129" s="167"/>
      <c r="F129" s="177"/>
      <c r="G129" s="154"/>
      <c r="H129" s="196"/>
      <c r="I129" s="155"/>
      <c r="J129" s="155"/>
      <c r="K129" s="155"/>
      <c r="L129" s="154"/>
      <c r="M129" s="177"/>
      <c r="N129" s="155"/>
    </row>
    <row r="130" spans="1:14" x14ac:dyDescent="0.25">
      <c r="A130" s="113" t="s">
        <v>304</v>
      </c>
      <c r="B130" s="126" t="s">
        <v>107</v>
      </c>
      <c r="C130" s="126"/>
      <c r="D130" s="76" t="s">
        <v>305</v>
      </c>
      <c r="E130" s="61"/>
      <c r="F130" s="52"/>
      <c r="G130" s="77" t="s">
        <v>306</v>
      </c>
      <c r="H130" s="211">
        <v>27.5</v>
      </c>
      <c r="I130" s="75" t="s">
        <v>110</v>
      </c>
      <c r="J130" s="75"/>
      <c r="K130" s="75"/>
      <c r="L130" s="76" t="s">
        <v>307</v>
      </c>
      <c r="M130" s="52"/>
      <c r="N130" s="5" t="s">
        <v>308</v>
      </c>
    </row>
    <row r="131" spans="1:14" x14ac:dyDescent="0.25">
      <c r="A131" s="207" t="s">
        <v>304</v>
      </c>
      <c r="B131" s="273" t="s">
        <v>107</v>
      </c>
      <c r="C131" s="273"/>
      <c r="D131" s="271" t="s">
        <v>309</v>
      </c>
      <c r="E131" s="271"/>
      <c r="F131" s="274"/>
      <c r="G131" s="271" t="s">
        <v>310</v>
      </c>
      <c r="H131" s="259">
        <v>76.81</v>
      </c>
      <c r="I131" s="75" t="s">
        <v>110</v>
      </c>
      <c r="J131" s="75"/>
      <c r="K131" s="269" t="s">
        <v>311</v>
      </c>
      <c r="L131" s="76" t="s">
        <v>312</v>
      </c>
      <c r="M131" s="52"/>
      <c r="N131" s="5"/>
    </row>
    <row r="132" spans="1:14" x14ac:dyDescent="0.25">
      <c r="A132" s="207" t="s">
        <v>313</v>
      </c>
      <c r="B132" s="273" t="s">
        <v>107</v>
      </c>
      <c r="C132" s="273"/>
      <c r="D132" s="271" t="s">
        <v>314</v>
      </c>
      <c r="E132" s="61"/>
      <c r="F132" s="52"/>
      <c r="G132" s="271" t="s">
        <v>253</v>
      </c>
      <c r="H132" s="301">
        <f>[1]Workstream!F29</f>
        <v>6.5516219999999992</v>
      </c>
      <c r="I132" s="75" t="s">
        <v>110</v>
      </c>
      <c r="J132" s="75"/>
      <c r="K132" s="269" t="s">
        <v>315</v>
      </c>
      <c r="L132" s="76" t="s">
        <v>316</v>
      </c>
      <c r="M132" s="52"/>
      <c r="N132" s="4"/>
    </row>
    <row r="133" spans="1:14" x14ac:dyDescent="0.25">
      <c r="A133" s="113" t="s">
        <v>317</v>
      </c>
      <c r="B133" s="126" t="s">
        <v>107</v>
      </c>
      <c r="C133" s="126"/>
      <c r="D133" s="76"/>
      <c r="E133" s="61"/>
      <c r="F133" s="52"/>
      <c r="G133" s="77" t="s">
        <v>253</v>
      </c>
      <c r="H133" s="211">
        <v>12.667</v>
      </c>
      <c r="I133" s="75" t="s">
        <v>110</v>
      </c>
      <c r="J133" s="75"/>
      <c r="K133" s="75"/>
      <c r="L133" s="61" t="s">
        <v>307</v>
      </c>
      <c r="M133" s="52"/>
      <c r="N133" s="4"/>
    </row>
    <row r="134" spans="1:14" x14ac:dyDescent="0.25">
      <c r="A134" s="207" t="s">
        <v>318</v>
      </c>
      <c r="B134" s="273" t="s">
        <v>107</v>
      </c>
      <c r="C134" s="273"/>
      <c r="D134" s="271" t="s">
        <v>319</v>
      </c>
      <c r="E134" s="271"/>
      <c r="F134" s="274"/>
      <c r="G134" s="271" t="s">
        <v>253</v>
      </c>
      <c r="H134" s="302">
        <f>[1]Workstream!F23</f>
        <v>1.2425489999999999</v>
      </c>
      <c r="I134" s="75" t="s">
        <v>110</v>
      </c>
      <c r="J134" s="75"/>
      <c r="K134" s="269" t="s">
        <v>315</v>
      </c>
      <c r="L134" s="61" t="s">
        <v>320</v>
      </c>
      <c r="M134" s="52"/>
      <c r="N134" s="4"/>
    </row>
    <row r="135" spans="1:14" x14ac:dyDescent="0.25">
      <c r="A135" s="207" t="s">
        <v>321</v>
      </c>
      <c r="B135" s="126" t="s">
        <v>107</v>
      </c>
      <c r="C135" s="126"/>
      <c r="D135" s="76" t="s">
        <v>322</v>
      </c>
      <c r="E135" s="61"/>
      <c r="F135" s="52"/>
      <c r="G135" s="76" t="s">
        <v>323</v>
      </c>
      <c r="H135" s="259">
        <v>5647.95</v>
      </c>
      <c r="I135" s="75" t="s">
        <v>110</v>
      </c>
      <c r="J135" s="75"/>
      <c r="K135" s="75"/>
      <c r="L135" s="61">
        <f>H135/1000</f>
        <v>5.6479499999999998</v>
      </c>
      <c r="M135" s="52"/>
      <c r="N135" s="4"/>
    </row>
    <row r="136" spans="1:14" x14ac:dyDescent="0.25">
      <c r="A136" s="207" t="s">
        <v>324</v>
      </c>
      <c r="B136" s="126" t="s">
        <v>107</v>
      </c>
      <c r="C136" s="126"/>
      <c r="D136" s="76" t="s">
        <v>325</v>
      </c>
      <c r="E136" s="61"/>
      <c r="F136" s="52"/>
      <c r="G136" s="76" t="s">
        <v>34</v>
      </c>
      <c r="H136" s="259">
        <v>2.71</v>
      </c>
      <c r="I136" s="75" t="s">
        <v>110</v>
      </c>
      <c r="J136" s="75"/>
      <c r="K136" s="269" t="s">
        <v>161</v>
      </c>
      <c r="L136" s="271" t="s">
        <v>326</v>
      </c>
      <c r="M136" s="52"/>
      <c r="N136" s="4"/>
    </row>
    <row r="137" spans="1:14" x14ac:dyDescent="0.25">
      <c r="A137" s="177" t="s">
        <v>327</v>
      </c>
      <c r="B137" s="166" t="s">
        <v>107</v>
      </c>
      <c r="C137" s="166"/>
      <c r="D137" s="167"/>
      <c r="E137" s="167"/>
      <c r="F137" s="177"/>
      <c r="G137" s="155"/>
      <c r="H137" s="196"/>
      <c r="I137" s="155"/>
      <c r="J137" s="155"/>
      <c r="K137" s="155"/>
      <c r="L137" s="154"/>
      <c r="M137" s="177"/>
      <c r="N137" s="155"/>
    </row>
    <row r="138" spans="1:14" x14ac:dyDescent="0.25">
      <c r="A138" s="85" t="s">
        <v>328</v>
      </c>
      <c r="B138" s="70" t="s">
        <v>107</v>
      </c>
      <c r="C138" s="85"/>
      <c r="D138" s="61" t="s">
        <v>329</v>
      </c>
      <c r="E138" s="64"/>
      <c r="F138" s="51"/>
      <c r="G138" s="75"/>
      <c r="H138" s="199"/>
      <c r="I138" s="122" t="s">
        <v>110</v>
      </c>
      <c r="J138" s="122"/>
      <c r="K138" s="122"/>
      <c r="L138" s="61"/>
      <c r="M138" s="51"/>
      <c r="N138" s="4"/>
    </row>
    <row r="139" spans="1:14" x14ac:dyDescent="0.25">
      <c r="A139" s="91" t="s">
        <v>330</v>
      </c>
      <c r="B139" s="130" t="s">
        <v>107</v>
      </c>
      <c r="C139" s="91"/>
      <c r="D139" s="61"/>
      <c r="E139" s="61"/>
      <c r="F139" s="53"/>
      <c r="G139" s="4" t="s">
        <v>34</v>
      </c>
      <c r="H139" s="200">
        <v>12.8</v>
      </c>
      <c r="I139" s="68" t="s">
        <v>110</v>
      </c>
      <c r="J139" s="68"/>
      <c r="K139" s="68"/>
      <c r="L139" s="61" t="s">
        <v>331</v>
      </c>
      <c r="M139" s="53"/>
      <c r="N139" s="4"/>
    </row>
    <row r="140" spans="1:14" x14ac:dyDescent="0.25">
      <c r="A140" s="207" t="s">
        <v>332</v>
      </c>
      <c r="B140" s="273" t="s">
        <v>107</v>
      </c>
      <c r="C140" s="322"/>
      <c r="D140" s="323" t="s">
        <v>333</v>
      </c>
      <c r="E140" s="283"/>
      <c r="F140" s="324"/>
      <c r="G140" s="269" t="s">
        <v>34</v>
      </c>
      <c r="H140" s="261">
        <v>3.105</v>
      </c>
      <c r="I140" s="320" t="s">
        <v>110</v>
      </c>
      <c r="J140" s="320"/>
      <c r="K140" s="269" t="s">
        <v>334</v>
      </c>
      <c r="L140" s="80" t="s">
        <v>187</v>
      </c>
      <c r="M140" s="61"/>
      <c r="N140" s="4"/>
    </row>
    <row r="141" spans="1:14" x14ac:dyDescent="0.25">
      <c r="A141" s="108" t="s">
        <v>332</v>
      </c>
      <c r="B141" s="126" t="s">
        <v>107</v>
      </c>
      <c r="C141" s="126"/>
      <c r="D141" s="230" t="s">
        <v>335</v>
      </c>
      <c r="E141" s="61"/>
      <c r="F141" s="53"/>
      <c r="G141" s="4" t="s">
        <v>34</v>
      </c>
      <c r="H141" s="246">
        <v>341.3</v>
      </c>
      <c r="I141" s="8" t="s">
        <v>110</v>
      </c>
      <c r="J141" s="134"/>
      <c r="K141" s="8" t="s">
        <v>250</v>
      </c>
      <c r="L141" s="101" t="s">
        <v>331</v>
      </c>
      <c r="M141" s="61" t="s">
        <v>336</v>
      </c>
      <c r="N141" s="4"/>
    </row>
    <row r="142" spans="1:14" x14ac:dyDescent="0.25">
      <c r="A142" s="113" t="s">
        <v>332</v>
      </c>
      <c r="B142" s="126" t="s">
        <v>107</v>
      </c>
      <c r="C142" s="243"/>
      <c r="D142" s="245" t="s">
        <v>337</v>
      </c>
      <c r="E142" s="99"/>
      <c r="F142" s="53"/>
      <c r="G142" s="4" t="s">
        <v>34</v>
      </c>
      <c r="H142" s="275">
        <v>3.43</v>
      </c>
      <c r="I142" s="70" t="s">
        <v>110</v>
      </c>
      <c r="J142" s="70"/>
      <c r="K142" s="70"/>
      <c r="L142" s="61"/>
      <c r="M142" s="61"/>
      <c r="N142" s="4"/>
    </row>
    <row r="143" spans="1:14" x14ac:dyDescent="0.25">
      <c r="A143" s="207" t="s">
        <v>332</v>
      </c>
      <c r="B143" s="126" t="s">
        <v>107</v>
      </c>
      <c r="C143" s="108"/>
      <c r="D143" s="244"/>
      <c r="E143" s="61"/>
      <c r="F143" s="53"/>
      <c r="G143" s="4" t="s">
        <v>34</v>
      </c>
      <c r="H143" s="261">
        <v>2.9849999999999999</v>
      </c>
      <c r="I143" s="68" t="s">
        <v>110</v>
      </c>
      <c r="J143" s="68"/>
      <c r="K143" s="280" t="s">
        <v>338</v>
      </c>
      <c r="L143" s="61" t="s">
        <v>339</v>
      </c>
      <c r="M143" s="61"/>
      <c r="N143" s="4"/>
    </row>
    <row r="144" spans="1:14" x14ac:dyDescent="0.25">
      <c r="A144" s="235" t="s">
        <v>61</v>
      </c>
      <c r="B144" s="222" t="s">
        <v>107</v>
      </c>
      <c r="C144" s="222"/>
      <c r="D144" s="223" t="s">
        <v>60</v>
      </c>
      <c r="E144" s="62"/>
      <c r="F144" s="62"/>
      <c r="G144" s="75" t="s">
        <v>175</v>
      </c>
      <c r="H144" s="328">
        <v>828.86815999999999</v>
      </c>
      <c r="I144" s="75" t="s">
        <v>110</v>
      </c>
      <c r="J144" s="75" t="s">
        <v>142</v>
      </c>
      <c r="K144" s="269" t="s">
        <v>176</v>
      </c>
      <c r="L144" s="61"/>
      <c r="M144" s="62"/>
      <c r="N144" s="4"/>
    </row>
    <row r="145" spans="1:14" x14ac:dyDescent="0.25">
      <c r="A145" s="235" t="s">
        <v>340</v>
      </c>
      <c r="B145" s="222" t="s">
        <v>107</v>
      </c>
      <c r="C145" s="221"/>
      <c r="D145" s="223"/>
      <c r="E145" s="62"/>
      <c r="F145" s="54"/>
      <c r="G145" s="75" t="s">
        <v>34</v>
      </c>
      <c r="H145" s="175">
        <v>3.4129999999999998</v>
      </c>
      <c r="I145" s="75" t="s">
        <v>110</v>
      </c>
      <c r="J145" s="75"/>
      <c r="K145" s="269" t="s">
        <v>21</v>
      </c>
      <c r="L145" s="61" t="s">
        <v>187</v>
      </c>
      <c r="M145" s="54"/>
      <c r="N145" s="4"/>
    </row>
    <row r="146" spans="1:14" x14ac:dyDescent="0.25">
      <c r="A146" s="235" t="s">
        <v>70</v>
      </c>
      <c r="B146" s="222" t="s">
        <v>107</v>
      </c>
      <c r="C146" s="221"/>
      <c r="D146" s="223" t="s">
        <v>71</v>
      </c>
      <c r="E146" s="62"/>
      <c r="F146" s="54"/>
      <c r="G146" s="75" t="s">
        <v>34</v>
      </c>
      <c r="H146" s="175">
        <v>6.7</v>
      </c>
      <c r="I146" s="75" t="s">
        <v>110</v>
      </c>
      <c r="J146" s="75"/>
      <c r="K146" s="269" t="s">
        <v>161</v>
      </c>
      <c r="L146" s="61" t="s">
        <v>341</v>
      </c>
      <c r="M146" s="54"/>
      <c r="N146" s="4"/>
    </row>
    <row r="147" spans="1:14" x14ac:dyDescent="0.25">
      <c r="A147" s="235" t="s">
        <v>72</v>
      </c>
      <c r="B147" s="222" t="s">
        <v>107</v>
      </c>
      <c r="C147" s="221"/>
      <c r="D147" s="223" t="s">
        <v>68</v>
      </c>
      <c r="E147" s="62"/>
      <c r="F147" s="54"/>
      <c r="G147" s="75" t="s">
        <v>34</v>
      </c>
      <c r="H147" s="175">
        <v>6.78</v>
      </c>
      <c r="I147" s="75" t="s">
        <v>110</v>
      </c>
      <c r="J147" s="75"/>
      <c r="K147" s="269" t="s">
        <v>21</v>
      </c>
      <c r="L147" s="80" t="s">
        <v>137</v>
      </c>
      <c r="M147" s="54"/>
      <c r="N147" s="4"/>
    </row>
    <row r="148" spans="1:14" hidden="1" x14ac:dyDescent="0.25">
      <c r="A148" s="117" t="s">
        <v>342</v>
      </c>
      <c r="B148" s="222" t="s">
        <v>107</v>
      </c>
      <c r="C148" s="222"/>
      <c r="D148" s="223" t="s">
        <v>343</v>
      </c>
      <c r="E148" s="62"/>
      <c r="F148" s="62"/>
      <c r="G148" s="75" t="s">
        <v>225</v>
      </c>
      <c r="H148" s="195">
        <v>0.623</v>
      </c>
      <c r="I148" s="116" t="s">
        <v>110</v>
      </c>
      <c r="J148" s="116"/>
      <c r="K148" s="116"/>
      <c r="L148" s="118" t="s">
        <v>118</v>
      </c>
      <c r="M148" s="62" t="s">
        <v>344</v>
      </c>
      <c r="N148" s="4"/>
    </row>
    <row r="149" spans="1:14" hidden="1" x14ac:dyDescent="0.25">
      <c r="A149" s="90" t="s">
        <v>69</v>
      </c>
      <c r="B149" s="222" t="s">
        <v>107</v>
      </c>
      <c r="C149" s="221"/>
      <c r="D149" s="223"/>
      <c r="E149" s="62"/>
      <c r="F149" s="62"/>
      <c r="G149" s="75" t="s">
        <v>66</v>
      </c>
      <c r="H149" s="195"/>
      <c r="I149" s="116"/>
      <c r="J149" s="116"/>
      <c r="K149" s="116"/>
      <c r="L149" s="118"/>
      <c r="M149" s="62"/>
      <c r="N149" s="4"/>
    </row>
    <row r="150" spans="1:14" hidden="1" x14ac:dyDescent="0.25">
      <c r="A150" s="92" t="s">
        <v>345</v>
      </c>
      <c r="B150" s="222" t="s">
        <v>107</v>
      </c>
      <c r="C150" s="224"/>
      <c r="D150" s="223"/>
      <c r="E150" s="62"/>
      <c r="F150" s="54"/>
      <c r="G150" s="75"/>
      <c r="H150" s="198"/>
      <c r="I150" s="75"/>
      <c r="J150" s="75"/>
      <c r="K150" s="75"/>
      <c r="L150" s="61"/>
      <c r="M150" s="54"/>
      <c r="N150" s="4"/>
    </row>
    <row r="151" spans="1:14" x14ac:dyDescent="0.25">
      <c r="A151" s="235" t="s">
        <v>67</v>
      </c>
      <c r="B151" s="222" t="s">
        <v>107</v>
      </c>
      <c r="C151" s="224"/>
      <c r="D151" s="223"/>
      <c r="E151" s="62"/>
      <c r="F151" s="54"/>
      <c r="G151" s="75" t="s">
        <v>14</v>
      </c>
      <c r="H151" s="175">
        <v>2.7</v>
      </c>
      <c r="I151" s="75" t="s">
        <v>110</v>
      </c>
      <c r="J151" s="75"/>
      <c r="K151" s="269" t="s">
        <v>346</v>
      </c>
      <c r="L151" s="61" t="s">
        <v>347</v>
      </c>
      <c r="M151" s="54"/>
      <c r="N151" s="4"/>
    </row>
    <row r="152" spans="1:14" x14ac:dyDescent="0.25">
      <c r="A152" s="92" t="s">
        <v>348</v>
      </c>
      <c r="B152" s="224"/>
      <c r="C152" s="224"/>
      <c r="D152" s="223"/>
      <c r="E152" s="62"/>
      <c r="F152" s="54"/>
      <c r="G152" s="75"/>
      <c r="H152" s="198"/>
      <c r="I152" s="75"/>
      <c r="J152" s="75"/>
      <c r="K152" s="75"/>
      <c r="L152" s="61"/>
      <c r="M152" s="54"/>
      <c r="N152" s="4"/>
    </row>
    <row r="153" spans="1:14" hidden="1" x14ac:dyDescent="0.25">
      <c r="A153" s="92" t="s">
        <v>349</v>
      </c>
      <c r="B153" s="224"/>
      <c r="C153" s="224"/>
      <c r="D153" s="223"/>
      <c r="E153" s="62"/>
      <c r="F153" s="54"/>
      <c r="G153" s="75"/>
      <c r="H153" s="198"/>
      <c r="I153" s="75"/>
      <c r="J153" s="75"/>
      <c r="K153" s="75"/>
      <c r="L153" s="61"/>
      <c r="M153" s="54"/>
      <c r="N153" s="4"/>
    </row>
    <row r="154" spans="1:14" x14ac:dyDescent="0.25">
      <c r="A154" s="90" t="s">
        <v>350</v>
      </c>
      <c r="B154" s="222" t="s">
        <v>107</v>
      </c>
      <c r="C154" s="224"/>
      <c r="D154" s="223"/>
      <c r="E154" s="62"/>
      <c r="F154" s="54"/>
      <c r="G154" s="75" t="s">
        <v>34</v>
      </c>
      <c r="H154" s="198">
        <v>12</v>
      </c>
      <c r="I154" s="75" t="s">
        <v>110</v>
      </c>
      <c r="J154" s="75"/>
      <c r="K154" s="75" t="s">
        <v>266</v>
      </c>
      <c r="L154" s="61" t="s">
        <v>351</v>
      </c>
      <c r="M154" s="54"/>
      <c r="N154" s="4"/>
    </row>
    <row r="155" spans="1:14" x14ac:dyDescent="0.25">
      <c r="A155" s="213" t="s">
        <v>352</v>
      </c>
      <c r="B155" s="222" t="s">
        <v>247</v>
      </c>
      <c r="C155" s="224"/>
      <c r="D155" s="223" t="s">
        <v>353</v>
      </c>
      <c r="E155" s="62"/>
      <c r="F155" s="54"/>
      <c r="G155" s="75"/>
      <c r="H155" s="198"/>
      <c r="I155" s="75"/>
      <c r="J155" s="75"/>
      <c r="K155" s="75"/>
      <c r="L155" s="61"/>
      <c r="M155" s="54"/>
      <c r="N155" s="4"/>
    </row>
    <row r="156" spans="1:14" hidden="1" x14ac:dyDescent="0.25">
      <c r="A156" s="213" t="s">
        <v>354</v>
      </c>
      <c r="B156" s="222" t="s">
        <v>107</v>
      </c>
      <c r="C156" s="224"/>
      <c r="D156" s="223" t="s">
        <v>355</v>
      </c>
      <c r="E156" s="62"/>
      <c r="F156" s="54"/>
      <c r="G156" s="75" t="s">
        <v>34</v>
      </c>
      <c r="H156" s="198">
        <v>1.29</v>
      </c>
      <c r="I156" s="75" t="s">
        <v>110</v>
      </c>
      <c r="J156" s="75"/>
      <c r="K156" s="75" t="s">
        <v>161</v>
      </c>
      <c r="L156" s="60" t="s">
        <v>162</v>
      </c>
      <c r="M156" s="54"/>
      <c r="N156" s="4"/>
    </row>
    <row r="157" spans="1:14" hidden="1" x14ac:dyDescent="0.25">
      <c r="A157" s="235" t="s">
        <v>63</v>
      </c>
      <c r="B157" s="222" t="s">
        <v>107</v>
      </c>
      <c r="C157" s="222"/>
      <c r="D157" s="223" t="s">
        <v>60</v>
      </c>
      <c r="E157" s="62"/>
      <c r="F157" s="62"/>
      <c r="G157" s="75" t="s">
        <v>175</v>
      </c>
      <c r="H157" s="175">
        <v>828.87</v>
      </c>
      <c r="I157" s="75" t="s">
        <v>110</v>
      </c>
      <c r="J157" s="75"/>
      <c r="K157" s="75" t="s">
        <v>198</v>
      </c>
      <c r="L157" s="61"/>
      <c r="M157" s="62"/>
      <c r="N157" s="4"/>
    </row>
    <row r="158" spans="1:14" hidden="1" x14ac:dyDescent="0.25">
      <c r="A158" s="213" t="s">
        <v>356</v>
      </c>
      <c r="B158" s="222" t="s">
        <v>247</v>
      </c>
      <c r="C158" s="224"/>
      <c r="D158" s="223" t="s">
        <v>353</v>
      </c>
      <c r="E158" s="62"/>
      <c r="F158" s="54"/>
      <c r="G158" s="75"/>
      <c r="H158" s="198"/>
      <c r="I158" s="75"/>
      <c r="J158" s="75"/>
      <c r="K158" s="75"/>
      <c r="L158" s="61"/>
      <c r="M158" s="54"/>
      <c r="N158" s="4"/>
    </row>
    <row r="159" spans="1:14" hidden="1" x14ac:dyDescent="0.25">
      <c r="A159" s="213" t="s">
        <v>357</v>
      </c>
      <c r="B159" s="222" t="s">
        <v>247</v>
      </c>
      <c r="C159" s="224"/>
      <c r="D159" s="223" t="s">
        <v>353</v>
      </c>
      <c r="E159" s="62"/>
      <c r="F159" s="54"/>
      <c r="G159" s="75"/>
      <c r="H159" s="198"/>
      <c r="I159" s="75"/>
      <c r="J159" s="75"/>
      <c r="K159" s="75"/>
      <c r="L159" s="61"/>
      <c r="M159" s="54"/>
      <c r="N159" s="4"/>
    </row>
    <row r="160" spans="1:14" x14ac:dyDescent="0.25">
      <c r="A160" s="213" t="s">
        <v>358</v>
      </c>
      <c r="B160" s="222" t="s">
        <v>247</v>
      </c>
      <c r="C160" s="224"/>
      <c r="D160" s="223" t="s">
        <v>353</v>
      </c>
      <c r="E160" s="62"/>
      <c r="F160" s="54"/>
      <c r="G160" s="75"/>
      <c r="H160" s="198"/>
      <c r="I160" s="75"/>
      <c r="J160" s="75"/>
      <c r="K160" s="75"/>
      <c r="L160" s="61"/>
      <c r="M160" s="54"/>
      <c r="N160" s="4"/>
    </row>
    <row r="161" spans="1:14" x14ac:dyDescent="0.25">
      <c r="A161" s="213" t="s">
        <v>359</v>
      </c>
      <c r="B161" s="222" t="s">
        <v>247</v>
      </c>
      <c r="C161" s="224"/>
      <c r="D161" s="223" t="s">
        <v>353</v>
      </c>
      <c r="E161" s="62"/>
      <c r="F161" s="54"/>
      <c r="G161" s="75"/>
      <c r="H161" s="198"/>
      <c r="I161" s="75"/>
      <c r="J161" s="75"/>
      <c r="K161" s="75"/>
      <c r="L161" s="61"/>
      <c r="M161" s="54"/>
      <c r="N161" s="4"/>
    </row>
    <row r="162" spans="1:14" x14ac:dyDescent="0.25">
      <c r="A162" s="235" t="s">
        <v>360</v>
      </c>
      <c r="B162" s="317" t="s">
        <v>107</v>
      </c>
      <c r="C162" s="317"/>
      <c r="D162" s="318" t="s">
        <v>361</v>
      </c>
      <c r="E162" s="318"/>
      <c r="F162" s="319"/>
      <c r="G162" s="269" t="s">
        <v>34</v>
      </c>
      <c r="H162" s="175">
        <f>H163/1000</f>
        <v>3.4130799999999999</v>
      </c>
      <c r="I162" s="75" t="s">
        <v>110</v>
      </c>
      <c r="J162" s="75"/>
      <c r="K162" s="75"/>
      <c r="L162" s="61"/>
      <c r="M162" s="54"/>
      <c r="N162" s="4"/>
    </row>
    <row r="163" spans="1:14" x14ac:dyDescent="0.25">
      <c r="A163" s="235" t="s">
        <v>362</v>
      </c>
      <c r="B163" s="222" t="s">
        <v>107</v>
      </c>
      <c r="C163" s="222"/>
      <c r="D163" s="223"/>
      <c r="E163" s="62"/>
      <c r="F163" s="54"/>
      <c r="G163" s="75" t="s">
        <v>175</v>
      </c>
      <c r="H163" s="175">
        <v>3413.08</v>
      </c>
      <c r="I163" s="75" t="s">
        <v>110</v>
      </c>
      <c r="J163" s="75">
        <f>H163/1000</f>
        <v>3.4130799999999999</v>
      </c>
      <c r="K163" s="75" t="s">
        <v>198</v>
      </c>
      <c r="L163" s="61" t="s">
        <v>363</v>
      </c>
      <c r="M163" s="54"/>
      <c r="N163" s="4" t="s">
        <v>364</v>
      </c>
    </row>
    <row r="164" spans="1:14" hidden="1" x14ac:dyDescent="0.25">
      <c r="A164" s="117" t="s">
        <v>365</v>
      </c>
      <c r="B164" s="222" t="s">
        <v>107</v>
      </c>
      <c r="C164" s="222"/>
      <c r="D164" s="223"/>
      <c r="E164" s="62"/>
      <c r="F164" s="54"/>
      <c r="G164" s="75" t="s">
        <v>34</v>
      </c>
      <c r="H164" s="198">
        <v>2</v>
      </c>
      <c r="I164" s="75" t="s">
        <v>110</v>
      </c>
      <c r="J164" s="75"/>
      <c r="K164" s="75" t="s">
        <v>366</v>
      </c>
      <c r="L164" s="61" t="s">
        <v>351</v>
      </c>
      <c r="M164" s="54"/>
      <c r="N164" s="4"/>
    </row>
    <row r="165" spans="1:14" hidden="1" x14ac:dyDescent="0.25">
      <c r="A165" s="117" t="s">
        <v>362</v>
      </c>
      <c r="B165" s="222" t="s">
        <v>107</v>
      </c>
      <c r="C165" s="222"/>
      <c r="D165" s="223"/>
      <c r="E165" s="62"/>
      <c r="F165" s="54"/>
      <c r="G165" s="75" t="s">
        <v>34</v>
      </c>
      <c r="H165" s="198">
        <v>1.77</v>
      </c>
      <c r="I165" s="75" t="s">
        <v>110</v>
      </c>
      <c r="J165" s="75"/>
      <c r="K165" s="75" t="s">
        <v>75</v>
      </c>
      <c r="L165" s="61"/>
      <c r="M165" s="54"/>
      <c r="N165" s="4"/>
    </row>
    <row r="166" spans="1:14" x14ac:dyDescent="0.25">
      <c r="A166" s="213" t="s">
        <v>367</v>
      </c>
      <c r="B166" s="224"/>
      <c r="C166" s="224"/>
      <c r="D166" s="223" t="s">
        <v>353</v>
      </c>
      <c r="E166" s="62"/>
      <c r="F166" s="54"/>
      <c r="G166" s="4"/>
      <c r="H166" s="184"/>
      <c r="I166" s="4"/>
      <c r="J166" s="4"/>
      <c r="K166" s="4"/>
      <c r="L166" s="61"/>
      <c r="M166" s="54"/>
      <c r="N166" s="4"/>
    </row>
    <row r="167" spans="1:14" hidden="1" x14ac:dyDescent="0.25">
      <c r="A167" s="213" t="s">
        <v>368</v>
      </c>
      <c r="B167" s="92"/>
      <c r="C167" s="92"/>
      <c r="D167" s="62" t="s">
        <v>353</v>
      </c>
      <c r="E167" s="62"/>
      <c r="F167" s="54"/>
      <c r="G167" s="4"/>
      <c r="H167" s="184"/>
      <c r="I167" s="4"/>
      <c r="J167" s="4"/>
      <c r="K167" s="4"/>
      <c r="L167" s="61"/>
      <c r="M167" s="54"/>
      <c r="N167" s="4"/>
    </row>
    <row r="168" spans="1:14" hidden="1" x14ac:dyDescent="0.25">
      <c r="A168" s="117" t="s">
        <v>369</v>
      </c>
      <c r="B168" s="214" t="s">
        <v>107</v>
      </c>
      <c r="C168" s="90"/>
      <c r="D168" s="62"/>
      <c r="E168" s="62"/>
      <c r="F168" s="54"/>
      <c r="G168" s="75"/>
      <c r="H168" s="198"/>
      <c r="I168" s="75"/>
      <c r="J168" s="75"/>
      <c r="K168" s="75"/>
      <c r="L168" s="61"/>
      <c r="M168" s="54"/>
      <c r="N168" s="4"/>
    </row>
    <row r="169" spans="1:14" hidden="1" x14ac:dyDescent="0.25">
      <c r="A169" s="213" t="s">
        <v>370</v>
      </c>
      <c r="B169" s="92"/>
      <c r="C169" s="92"/>
      <c r="D169" s="62"/>
      <c r="E169" s="62"/>
      <c r="F169" s="54"/>
      <c r="G169" s="4"/>
      <c r="H169" s="184"/>
      <c r="I169" s="4"/>
      <c r="J169" s="4"/>
      <c r="K169" s="4"/>
      <c r="L169" s="61"/>
      <c r="M169" s="54"/>
      <c r="N169" s="4"/>
    </row>
    <row r="170" spans="1:14" x14ac:dyDescent="0.25">
      <c r="A170" s="213" t="s">
        <v>371</v>
      </c>
      <c r="B170" s="92"/>
      <c r="C170" s="92"/>
      <c r="D170" s="62"/>
      <c r="E170" s="62"/>
      <c r="F170" s="54"/>
      <c r="G170" s="4"/>
      <c r="H170" s="184"/>
      <c r="I170" s="4"/>
      <c r="J170" s="4"/>
      <c r="K170" s="4"/>
      <c r="L170" s="61"/>
      <c r="M170" s="54"/>
      <c r="N170" s="4"/>
    </row>
    <row r="171" spans="1:14" x14ac:dyDescent="0.25">
      <c r="A171" s="213" t="s">
        <v>372</v>
      </c>
      <c r="B171" s="92"/>
      <c r="C171" s="92"/>
      <c r="D171" s="62"/>
      <c r="E171" s="62"/>
      <c r="F171" s="54"/>
      <c r="G171" s="4"/>
      <c r="H171" s="184"/>
      <c r="I171" s="4"/>
      <c r="J171" s="4"/>
      <c r="K171" s="4"/>
      <c r="L171" s="61"/>
      <c r="M171" s="54"/>
      <c r="N171" s="4"/>
    </row>
    <row r="172" spans="1:14" x14ac:dyDescent="0.25">
      <c r="A172" s="215" t="s">
        <v>373</v>
      </c>
      <c r="B172" s="216" t="s">
        <v>107</v>
      </c>
      <c r="C172" s="216"/>
      <c r="D172" s="215"/>
      <c r="E172" s="215"/>
      <c r="F172" s="217"/>
      <c r="G172" s="155"/>
      <c r="H172" s="196"/>
      <c r="I172" s="155"/>
      <c r="J172" s="155"/>
      <c r="K172" s="155"/>
      <c r="L172" s="154"/>
      <c r="M172" s="217"/>
      <c r="N172" s="155"/>
    </row>
    <row r="173" spans="1:14" x14ac:dyDescent="0.25">
      <c r="A173" s="131" t="s">
        <v>374</v>
      </c>
      <c r="B173" s="67" t="s">
        <v>107</v>
      </c>
      <c r="C173" s="97"/>
      <c r="D173" s="67" t="s">
        <v>375</v>
      </c>
      <c r="E173" s="67"/>
      <c r="F173" s="55"/>
      <c r="G173" s="4" t="s">
        <v>282</v>
      </c>
      <c r="H173" s="240">
        <v>0.56299999999999994</v>
      </c>
      <c r="I173" s="69" t="s">
        <v>110</v>
      </c>
      <c r="J173" s="69"/>
      <c r="K173" s="69"/>
      <c r="L173" s="61" t="s">
        <v>198</v>
      </c>
      <c r="M173" s="67" t="s">
        <v>376</v>
      </c>
      <c r="N173" s="4"/>
    </row>
    <row r="174" spans="1:14" x14ac:dyDescent="0.25">
      <c r="A174" s="131" t="s">
        <v>377</v>
      </c>
      <c r="B174" s="67" t="s">
        <v>107</v>
      </c>
      <c r="C174" s="97"/>
      <c r="D174" s="67"/>
      <c r="E174" s="67"/>
      <c r="F174" s="55"/>
      <c r="G174" s="4" t="s">
        <v>173</v>
      </c>
      <c r="H174" s="184"/>
      <c r="I174" s="4"/>
      <c r="J174" s="4"/>
      <c r="K174" s="4"/>
      <c r="L174" s="61"/>
      <c r="M174" s="55"/>
      <c r="N174" s="4"/>
    </row>
    <row r="175" spans="1:14" x14ac:dyDescent="0.25">
      <c r="A175" s="131" t="s">
        <v>378</v>
      </c>
      <c r="B175" s="67" t="s">
        <v>107</v>
      </c>
      <c r="C175" s="97"/>
      <c r="D175" s="67"/>
      <c r="E175" s="67"/>
      <c r="F175" s="55"/>
      <c r="G175" s="4" t="s">
        <v>173</v>
      </c>
      <c r="H175" s="184"/>
      <c r="I175" s="4"/>
      <c r="J175" s="4"/>
      <c r="K175" s="4"/>
      <c r="L175" s="61"/>
      <c r="M175" s="55"/>
      <c r="N175" s="4"/>
    </row>
    <row r="176" spans="1:14" x14ac:dyDescent="0.25">
      <c r="A176" s="131" t="s">
        <v>379</v>
      </c>
      <c r="B176" s="67" t="s">
        <v>107</v>
      </c>
      <c r="C176" s="97"/>
      <c r="D176" s="67"/>
      <c r="E176" s="67"/>
      <c r="F176" s="55"/>
      <c r="G176" s="4" t="s">
        <v>173</v>
      </c>
      <c r="H176" s="184"/>
      <c r="I176" s="4"/>
      <c r="J176" s="4"/>
      <c r="K176" s="4"/>
      <c r="L176" s="61"/>
      <c r="M176" s="55"/>
      <c r="N176" s="4"/>
    </row>
    <row r="177" spans="1:14" s="98" customFormat="1" x14ac:dyDescent="0.25">
      <c r="A177" s="131" t="s">
        <v>380</v>
      </c>
      <c r="B177" s="67" t="s">
        <v>107</v>
      </c>
      <c r="C177" s="97"/>
      <c r="D177" s="67" t="s">
        <v>381</v>
      </c>
      <c r="E177" s="67"/>
      <c r="F177" s="55"/>
      <c r="G177" s="4" t="s">
        <v>173</v>
      </c>
      <c r="H177" s="184"/>
      <c r="I177" s="4"/>
      <c r="J177" s="4"/>
      <c r="K177" s="4"/>
      <c r="L177" s="61"/>
      <c r="M177" s="55"/>
      <c r="N177" s="4"/>
    </row>
    <row r="178" spans="1:14" x14ac:dyDescent="0.25">
      <c r="A178" s="131" t="s">
        <v>382</v>
      </c>
      <c r="B178" s="67" t="s">
        <v>107</v>
      </c>
      <c r="C178" s="97"/>
      <c r="D178" s="67"/>
      <c r="E178" s="67"/>
      <c r="F178" s="50"/>
      <c r="G178" s="4" t="s">
        <v>173</v>
      </c>
      <c r="H178" s="184"/>
      <c r="I178" s="4"/>
      <c r="J178" s="4"/>
      <c r="K178" s="4"/>
      <c r="L178" s="61"/>
      <c r="M178" s="50"/>
      <c r="N178" s="4"/>
    </row>
    <row r="179" spans="1:14" x14ac:dyDescent="0.25">
      <c r="A179" s="132" t="s">
        <v>383</v>
      </c>
      <c r="B179" s="50" t="s">
        <v>107</v>
      </c>
      <c r="C179" s="96"/>
      <c r="D179" s="67" t="s">
        <v>375</v>
      </c>
      <c r="E179" s="97" t="s">
        <v>384</v>
      </c>
      <c r="F179" s="96"/>
      <c r="G179" s="70" t="s">
        <v>225</v>
      </c>
      <c r="H179" s="197">
        <v>0.41099999999999998</v>
      </c>
      <c r="I179" s="103" t="s">
        <v>110</v>
      </c>
      <c r="J179" s="103"/>
      <c r="K179" s="103"/>
      <c r="L179" s="119" t="s">
        <v>118</v>
      </c>
      <c r="M179" s="50" t="s">
        <v>385</v>
      </c>
      <c r="N179" s="85"/>
    </row>
    <row r="180" spans="1:14" x14ac:dyDescent="0.25">
      <c r="A180" s="218" t="s">
        <v>386</v>
      </c>
      <c r="B180" s="218"/>
      <c r="C180" s="218"/>
      <c r="D180" s="219"/>
      <c r="E180" s="219"/>
      <c r="F180" s="220"/>
      <c r="G180" s="155"/>
      <c r="H180" s="194"/>
      <c r="I180" s="178"/>
      <c r="J180" s="178"/>
      <c r="K180" s="178"/>
      <c r="L180" s="157"/>
      <c r="M180" s="220"/>
      <c r="N180" s="155"/>
    </row>
    <row r="181" spans="1:14" x14ac:dyDescent="0.25">
      <c r="A181" s="132" t="s">
        <v>387</v>
      </c>
      <c r="B181" s="50" t="s">
        <v>107</v>
      </c>
      <c r="C181" s="96"/>
      <c r="D181" s="67" t="s">
        <v>231</v>
      </c>
      <c r="E181" s="67" t="s">
        <v>384</v>
      </c>
      <c r="F181" s="50"/>
      <c r="G181" s="4" t="s">
        <v>173</v>
      </c>
      <c r="H181" s="197"/>
      <c r="I181" s="69"/>
      <c r="J181" s="69"/>
      <c r="K181" s="69"/>
      <c r="L181" s="118"/>
      <c r="M181" s="50"/>
      <c r="N181" s="4"/>
    </row>
    <row r="182" spans="1:14" ht="30" x14ac:dyDescent="0.25">
      <c r="A182" s="132" t="s">
        <v>388</v>
      </c>
      <c r="B182" s="50" t="s">
        <v>389</v>
      </c>
      <c r="C182" s="96"/>
      <c r="D182" s="67"/>
      <c r="E182" s="67" t="s">
        <v>384</v>
      </c>
      <c r="F182" s="50"/>
      <c r="G182" s="4" t="s">
        <v>173</v>
      </c>
      <c r="H182" s="197"/>
      <c r="I182" s="69"/>
      <c r="J182" s="69"/>
      <c r="K182" s="69"/>
      <c r="L182" s="118"/>
      <c r="M182" s="50"/>
      <c r="N182" s="4"/>
    </row>
    <row r="183" spans="1:14" x14ac:dyDescent="0.25">
      <c r="A183" s="263" t="s">
        <v>390</v>
      </c>
      <c r="B183" s="50" t="s">
        <v>389</v>
      </c>
      <c r="C183" s="96"/>
      <c r="D183" s="67" t="s">
        <v>391</v>
      </c>
      <c r="E183" s="67"/>
      <c r="F183" s="50"/>
      <c r="G183" s="4" t="s">
        <v>175</v>
      </c>
      <c r="H183" s="197">
        <v>24865.475564897501</v>
      </c>
      <c r="I183" s="69" t="s">
        <v>110</v>
      </c>
      <c r="J183" s="69"/>
      <c r="K183" s="69" t="s">
        <v>198</v>
      </c>
      <c r="L183" s="118"/>
      <c r="M183" s="50"/>
      <c r="N183" s="4"/>
    </row>
    <row r="184" spans="1:14" x14ac:dyDescent="0.25">
      <c r="A184" s="132" t="s">
        <v>392</v>
      </c>
      <c r="B184" s="50" t="s">
        <v>107</v>
      </c>
      <c r="C184" s="96"/>
      <c r="D184" s="67"/>
      <c r="E184" s="67" t="s">
        <v>384</v>
      </c>
      <c r="F184" s="50"/>
      <c r="G184" s="4" t="s">
        <v>173</v>
      </c>
      <c r="H184" s="197"/>
      <c r="I184" s="69"/>
      <c r="J184" s="69"/>
      <c r="K184" s="69"/>
      <c r="L184" s="118"/>
      <c r="M184" s="50"/>
      <c r="N184" s="4"/>
    </row>
    <row r="185" spans="1:14" x14ac:dyDescent="0.25">
      <c r="A185" s="132" t="s">
        <v>393</v>
      </c>
      <c r="B185" s="50" t="s">
        <v>107</v>
      </c>
      <c r="C185" s="96"/>
      <c r="D185" s="67"/>
      <c r="E185" s="67" t="s">
        <v>384</v>
      </c>
      <c r="F185" s="50"/>
      <c r="G185" s="4" t="s">
        <v>173</v>
      </c>
      <c r="H185" s="197"/>
      <c r="I185" s="69"/>
      <c r="J185" s="69"/>
      <c r="K185" s="69"/>
      <c r="L185" s="118"/>
      <c r="M185" s="50"/>
      <c r="N185" s="4"/>
    </row>
    <row r="186" spans="1:14" x14ac:dyDescent="0.25">
      <c r="A186" s="167" t="s">
        <v>394</v>
      </c>
      <c r="B186" s="231" t="s">
        <v>107</v>
      </c>
      <c r="C186" s="231"/>
      <c r="D186" s="227"/>
      <c r="E186" s="227"/>
      <c r="F186" s="227"/>
      <c r="G186" s="228"/>
      <c r="H186" s="229"/>
      <c r="I186" s="226"/>
      <c r="J186" s="226"/>
      <c r="K186" s="226"/>
      <c r="L186" s="241"/>
      <c r="M186" s="227"/>
      <c r="N186" s="228"/>
    </row>
    <row r="187" spans="1:14" x14ac:dyDescent="0.25">
      <c r="A187" s="108" t="s">
        <v>395</v>
      </c>
      <c r="B187" s="205" t="s">
        <v>107</v>
      </c>
      <c r="C187" s="205" t="s">
        <v>247</v>
      </c>
      <c r="D187" s="76" t="s">
        <v>396</v>
      </c>
      <c r="E187" s="76"/>
      <c r="F187" s="76" t="s">
        <v>76</v>
      </c>
      <c r="G187" s="75" t="s">
        <v>397</v>
      </c>
      <c r="H187" s="195">
        <v>0.3014</v>
      </c>
      <c r="I187" s="116" t="s">
        <v>110</v>
      </c>
      <c r="J187" s="116"/>
      <c r="K187" s="116"/>
      <c r="L187" s="176" t="s">
        <v>118</v>
      </c>
      <c r="M187" s="76" t="s">
        <v>398</v>
      </c>
      <c r="N187" s="75" t="s">
        <v>399</v>
      </c>
    </row>
    <row r="188" spans="1:14" x14ac:dyDescent="0.25">
      <c r="A188" s="113" t="s">
        <v>400</v>
      </c>
      <c r="B188" s="126" t="s">
        <v>107</v>
      </c>
      <c r="C188" s="108"/>
      <c r="D188" s="61"/>
      <c r="E188" s="61"/>
      <c r="F188" s="61"/>
      <c r="G188" s="4"/>
      <c r="H188" s="197"/>
      <c r="I188" s="151"/>
      <c r="J188" s="151" t="s">
        <v>401</v>
      </c>
      <c r="K188" s="151"/>
      <c r="L188" s="99"/>
      <c r="M188" s="61"/>
      <c r="N188" s="4"/>
    </row>
    <row r="189" spans="1:14" x14ac:dyDescent="0.25">
      <c r="A189" s="113" t="s">
        <v>402</v>
      </c>
      <c r="B189" s="126" t="s">
        <v>107</v>
      </c>
      <c r="C189" s="108"/>
      <c r="D189" s="61"/>
      <c r="E189" s="61"/>
      <c r="F189" s="61"/>
      <c r="G189" s="4"/>
      <c r="H189" s="197"/>
      <c r="I189" s="151"/>
      <c r="J189" s="151" t="s">
        <v>401</v>
      </c>
      <c r="K189" s="151"/>
      <c r="L189" s="99"/>
      <c r="M189" s="61"/>
      <c r="N189" s="75"/>
    </row>
    <row r="190" spans="1:14" x14ac:dyDescent="0.25">
      <c r="A190" s="113" t="s">
        <v>403</v>
      </c>
      <c r="B190" s="126" t="s">
        <v>107</v>
      </c>
      <c r="C190" s="108"/>
      <c r="D190" s="61" t="s">
        <v>396</v>
      </c>
      <c r="E190" s="61"/>
      <c r="F190" s="61"/>
      <c r="G190" s="4"/>
      <c r="H190" s="197"/>
      <c r="I190" s="151"/>
      <c r="J190" s="151" t="s">
        <v>401</v>
      </c>
      <c r="K190" s="151"/>
      <c r="L190" s="99"/>
      <c r="M190" s="61"/>
      <c r="N190" s="4"/>
    </row>
    <row r="191" spans="1:14" x14ac:dyDescent="0.25">
      <c r="A191" s="113" t="s">
        <v>404</v>
      </c>
      <c r="B191" s="126" t="s">
        <v>107</v>
      </c>
      <c r="C191" s="108"/>
      <c r="D191" s="61" t="s">
        <v>396</v>
      </c>
      <c r="E191" s="61"/>
      <c r="F191" s="61"/>
      <c r="G191" s="4"/>
      <c r="H191" s="197"/>
      <c r="I191" s="151"/>
      <c r="J191" s="151" t="s">
        <v>401</v>
      </c>
      <c r="K191" s="151"/>
      <c r="L191" s="99"/>
      <c r="M191" s="61"/>
      <c r="N191" s="4"/>
    </row>
    <row r="192" spans="1:14" x14ac:dyDescent="0.25">
      <c r="A192" s="113" t="s">
        <v>405</v>
      </c>
      <c r="B192" s="126" t="s">
        <v>107</v>
      </c>
      <c r="C192" s="108"/>
      <c r="D192" s="61" t="s">
        <v>396</v>
      </c>
      <c r="E192" s="61"/>
      <c r="F192" s="61"/>
      <c r="G192" s="4"/>
      <c r="H192" s="197"/>
      <c r="I192" s="151"/>
      <c r="J192" s="151" t="s">
        <v>401</v>
      </c>
      <c r="K192" s="151"/>
      <c r="L192" s="99"/>
      <c r="M192" s="61"/>
      <c r="N192" s="4"/>
    </row>
    <row r="193" spans="1:14" x14ac:dyDescent="0.25">
      <c r="A193" s="113" t="s">
        <v>406</v>
      </c>
      <c r="B193" s="126" t="s">
        <v>107</v>
      </c>
      <c r="C193" s="108"/>
      <c r="D193" s="61" t="s">
        <v>396</v>
      </c>
      <c r="E193" s="61"/>
      <c r="F193" s="61"/>
      <c r="G193" s="4"/>
      <c r="H193" s="197"/>
      <c r="I193" s="151"/>
      <c r="J193" s="151" t="s">
        <v>57</v>
      </c>
      <c r="K193" s="151"/>
      <c r="L193" s="99"/>
      <c r="M193" s="61"/>
      <c r="N193" s="4"/>
    </row>
    <row r="194" spans="1:14" x14ac:dyDescent="0.25">
      <c r="A194" s="167" t="s">
        <v>407</v>
      </c>
      <c r="B194" s="168" t="s">
        <v>107</v>
      </c>
      <c r="C194" s="168"/>
      <c r="D194" s="154"/>
      <c r="E194" s="154"/>
      <c r="F194" s="154" t="s">
        <v>76</v>
      </c>
      <c r="G194" s="155"/>
      <c r="H194" s="196"/>
      <c r="I194" s="225"/>
      <c r="J194" s="225"/>
      <c r="K194" s="225"/>
      <c r="L194" s="203"/>
      <c r="M194" s="154"/>
      <c r="N194" s="155"/>
    </row>
    <row r="195" spans="1:14" x14ac:dyDescent="0.25">
      <c r="A195" s="236" t="s">
        <v>408</v>
      </c>
      <c r="B195" s="126" t="s">
        <v>107</v>
      </c>
      <c r="C195" s="108"/>
      <c r="D195" s="61"/>
      <c r="E195" s="61"/>
      <c r="F195" s="61"/>
      <c r="G195" s="4"/>
      <c r="H195" s="184"/>
      <c r="I195" s="4"/>
      <c r="J195" s="4"/>
      <c r="K195" s="4"/>
      <c r="L195" s="61"/>
      <c r="M195" s="61"/>
      <c r="N195" s="4"/>
    </row>
    <row r="196" spans="1:14" x14ac:dyDescent="0.25">
      <c r="A196" s="113" t="s">
        <v>409</v>
      </c>
      <c r="B196" s="126" t="s">
        <v>107</v>
      </c>
      <c r="C196" s="108"/>
      <c r="D196" s="61" t="s">
        <v>41</v>
      </c>
      <c r="E196" s="61"/>
      <c r="F196" s="61"/>
      <c r="G196" s="4"/>
      <c r="H196" s="184"/>
      <c r="I196" s="4"/>
      <c r="J196" s="4"/>
      <c r="K196" s="4"/>
      <c r="L196" s="61" t="s">
        <v>410</v>
      </c>
      <c r="M196" s="61"/>
      <c r="N196" s="4"/>
    </row>
    <row r="197" spans="1:14" x14ac:dyDescent="0.25">
      <c r="A197" s="113" t="s">
        <v>411</v>
      </c>
      <c r="B197" s="126" t="s">
        <v>107</v>
      </c>
      <c r="C197" s="108"/>
      <c r="D197" s="61" t="s">
        <v>412</v>
      </c>
      <c r="E197" s="61"/>
      <c r="F197" s="61"/>
      <c r="G197" s="4"/>
      <c r="H197" s="184"/>
      <c r="I197" s="4"/>
      <c r="J197" s="4"/>
      <c r="K197" s="4"/>
      <c r="L197" s="61" t="s">
        <v>410</v>
      </c>
      <c r="M197" s="61"/>
      <c r="N197" s="4"/>
    </row>
    <row r="198" spans="1:14" x14ac:dyDescent="0.25">
      <c r="A198" s="236" t="s">
        <v>413</v>
      </c>
      <c r="B198" s="126" t="s">
        <v>107</v>
      </c>
      <c r="C198" s="108"/>
      <c r="D198" s="61"/>
      <c r="E198" s="61"/>
      <c r="F198" s="61"/>
      <c r="G198" s="4"/>
      <c r="H198" s="184"/>
      <c r="I198" s="4"/>
      <c r="J198" s="4"/>
      <c r="K198" s="4"/>
      <c r="L198" s="61" t="s">
        <v>414</v>
      </c>
      <c r="M198" s="61"/>
      <c r="N198" s="4"/>
    </row>
    <row r="199" spans="1:14" x14ac:dyDescent="0.25">
      <c r="A199" s="236" t="s">
        <v>415</v>
      </c>
      <c r="B199" s="126" t="s">
        <v>107</v>
      </c>
      <c r="C199" s="108"/>
      <c r="D199" s="61"/>
      <c r="E199" s="61"/>
      <c r="F199" s="61"/>
      <c r="G199" s="4"/>
      <c r="H199" s="184"/>
      <c r="I199" s="4"/>
      <c r="J199" s="4"/>
      <c r="K199" s="4"/>
      <c r="L199" s="61" t="s">
        <v>416</v>
      </c>
      <c r="M199" s="61"/>
      <c r="N199" s="4"/>
    </row>
    <row r="200" spans="1:14" hidden="1" x14ac:dyDescent="0.25">
      <c r="A200" s="236" t="s">
        <v>417</v>
      </c>
      <c r="B200" s="126" t="s">
        <v>107</v>
      </c>
      <c r="C200" s="108"/>
      <c r="D200" s="61"/>
      <c r="E200" s="61"/>
      <c r="F200" s="61"/>
      <c r="G200" s="4"/>
      <c r="H200" s="184"/>
      <c r="I200" s="4"/>
      <c r="J200" s="4"/>
      <c r="K200" s="4"/>
      <c r="L200" s="61" t="s">
        <v>418</v>
      </c>
      <c r="M200" s="61"/>
      <c r="N200" s="4"/>
    </row>
    <row r="201" spans="1:14" x14ac:dyDescent="0.25">
      <c r="A201" s="113" t="s">
        <v>59</v>
      </c>
      <c r="B201" s="126" t="s">
        <v>107</v>
      </c>
      <c r="C201" s="108"/>
      <c r="D201" s="61"/>
      <c r="E201" s="61"/>
      <c r="F201" s="61" t="s">
        <v>76</v>
      </c>
      <c r="G201" s="4" t="s">
        <v>397</v>
      </c>
      <c r="H201" s="240">
        <v>0.71909999999999996</v>
      </c>
      <c r="I201" s="69" t="s">
        <v>110</v>
      </c>
      <c r="J201" s="69"/>
      <c r="K201" s="69"/>
      <c r="L201" s="118" t="s">
        <v>118</v>
      </c>
      <c r="M201" s="61" t="s">
        <v>398</v>
      </c>
      <c r="N201" s="4" t="s">
        <v>419</v>
      </c>
    </row>
    <row r="202" spans="1:14" x14ac:dyDescent="0.25">
      <c r="A202" s="94" t="s">
        <v>420</v>
      </c>
      <c r="B202" s="128"/>
      <c r="C202" s="128"/>
      <c r="D202" s="61"/>
      <c r="E202" s="61"/>
      <c r="F202" s="61" t="s">
        <v>76</v>
      </c>
      <c r="G202" s="4"/>
      <c r="H202" s="184"/>
      <c r="I202" s="4"/>
      <c r="J202" s="4"/>
      <c r="K202" s="4"/>
      <c r="L202" s="61" t="s">
        <v>421</v>
      </c>
      <c r="M202" s="5"/>
      <c r="N202" s="4"/>
    </row>
    <row r="203" spans="1:14" x14ac:dyDescent="0.25">
      <c r="A203" s="218" t="s">
        <v>422</v>
      </c>
      <c r="B203" s="218"/>
      <c r="C203" s="218"/>
      <c r="D203" s="219"/>
      <c r="E203" s="219"/>
      <c r="F203" s="220"/>
      <c r="G203" s="155"/>
      <c r="H203" s="196"/>
      <c r="I203" s="155"/>
      <c r="J203" s="155"/>
      <c r="K203" s="155"/>
      <c r="L203" s="154"/>
      <c r="M203" s="220"/>
      <c r="N203" s="155"/>
    </row>
    <row r="204" spans="1:14" x14ac:dyDescent="0.25">
      <c r="A204" s="96" t="s">
        <v>423</v>
      </c>
      <c r="B204" s="96"/>
      <c r="C204" s="96"/>
      <c r="D204" s="67" t="s">
        <v>423</v>
      </c>
      <c r="E204" s="67"/>
      <c r="F204" s="50"/>
      <c r="G204" s="4" t="s">
        <v>225</v>
      </c>
      <c r="H204" s="197">
        <v>0.48399999999999999</v>
      </c>
      <c r="I204" s="69" t="s">
        <v>110</v>
      </c>
      <c r="J204" s="69"/>
      <c r="K204" s="69"/>
      <c r="L204" s="118" t="s">
        <v>118</v>
      </c>
      <c r="M204" s="50" t="s">
        <v>385</v>
      </c>
      <c r="N204" s="4"/>
    </row>
    <row r="205" spans="1:14" x14ac:dyDescent="0.25">
      <c r="A205" s="96" t="s">
        <v>424</v>
      </c>
      <c r="B205" s="96"/>
      <c r="C205" s="96"/>
      <c r="D205" s="67"/>
      <c r="E205" s="67" t="s">
        <v>425</v>
      </c>
      <c r="F205" s="50"/>
      <c r="G205" s="4" t="s">
        <v>173</v>
      </c>
      <c r="H205" s="197"/>
      <c r="I205" s="69"/>
      <c r="J205" s="69"/>
      <c r="K205" s="69"/>
      <c r="L205" s="118"/>
      <c r="M205" s="50"/>
      <c r="N205" s="4"/>
    </row>
    <row r="206" spans="1:14" x14ac:dyDescent="0.25">
      <c r="A206" s="177" t="s">
        <v>426</v>
      </c>
      <c r="B206" s="166" t="s">
        <v>427</v>
      </c>
      <c r="C206" s="166"/>
      <c r="D206" s="167"/>
      <c r="E206" s="167"/>
      <c r="F206" s="177"/>
      <c r="G206" s="155"/>
      <c r="H206" s="196"/>
      <c r="I206" s="155"/>
      <c r="J206" s="155"/>
      <c r="K206" s="155"/>
      <c r="L206" s="154"/>
      <c r="M206" s="177"/>
      <c r="N206" s="155"/>
    </row>
    <row r="207" spans="1:14" x14ac:dyDescent="0.25">
      <c r="A207" s="81" t="s">
        <v>428</v>
      </c>
      <c r="B207" s="130" t="s">
        <v>427</v>
      </c>
      <c r="C207" s="81"/>
      <c r="D207" s="61"/>
      <c r="E207" s="61"/>
      <c r="F207" s="52"/>
      <c r="G207" s="4" t="s">
        <v>429</v>
      </c>
      <c r="H207" s="184"/>
      <c r="I207" s="4"/>
      <c r="J207" s="4"/>
      <c r="K207" s="4"/>
      <c r="L207" s="61"/>
      <c r="M207" s="52"/>
      <c r="N207" s="4"/>
    </row>
    <row r="208" spans="1:14" x14ac:dyDescent="0.25">
      <c r="A208" s="81" t="s">
        <v>430</v>
      </c>
      <c r="B208" s="130" t="s">
        <v>427</v>
      </c>
      <c r="C208" s="81"/>
      <c r="D208" s="61"/>
      <c r="E208" s="61"/>
      <c r="F208" s="52"/>
      <c r="G208" s="4"/>
      <c r="H208" s="184"/>
      <c r="I208" s="4"/>
      <c r="J208" s="4"/>
      <c r="K208" s="4"/>
      <c r="L208" s="61"/>
      <c r="M208" s="52"/>
      <c r="N208" s="4"/>
    </row>
    <row r="209" spans="1:14" x14ac:dyDescent="0.25">
      <c r="A209" s="81" t="s">
        <v>431</v>
      </c>
      <c r="B209" s="130" t="s">
        <v>427</v>
      </c>
      <c r="C209" s="81"/>
      <c r="D209" s="61"/>
      <c r="E209" s="61"/>
      <c r="F209" s="52"/>
      <c r="G209" s="4"/>
      <c r="H209" s="184"/>
      <c r="I209" s="4"/>
      <c r="J209" s="4"/>
      <c r="K209" s="4"/>
      <c r="L209" s="61"/>
      <c r="M209" s="52"/>
      <c r="N209" s="4"/>
    </row>
    <row r="210" spans="1:14" x14ac:dyDescent="0.25">
      <c r="A210" s="78" t="s">
        <v>432</v>
      </c>
      <c r="B210" s="130" t="s">
        <v>427</v>
      </c>
      <c r="C210" s="81"/>
      <c r="D210" s="61"/>
      <c r="E210" s="61"/>
      <c r="F210" s="52"/>
      <c r="G210" s="4"/>
      <c r="H210" s="184"/>
      <c r="I210" s="4"/>
      <c r="J210" s="4"/>
      <c r="K210" s="4"/>
      <c r="L210" s="61" t="s">
        <v>433</v>
      </c>
      <c r="M210" s="52"/>
      <c r="N210" s="4"/>
    </row>
    <row r="211" spans="1:14" x14ac:dyDescent="0.25">
      <c r="A211" s="78" t="s">
        <v>434</v>
      </c>
      <c r="B211" s="130" t="s">
        <v>427</v>
      </c>
      <c r="C211" s="81"/>
      <c r="D211" s="61"/>
      <c r="E211" s="61"/>
      <c r="F211" s="52"/>
      <c r="G211" s="4"/>
      <c r="H211" s="184"/>
      <c r="I211" s="4"/>
      <c r="J211" s="4"/>
      <c r="K211" s="4"/>
      <c r="L211" s="61" t="s">
        <v>433</v>
      </c>
      <c r="M211" s="52"/>
      <c r="N211" s="4"/>
    </row>
    <row r="212" spans="1:14" x14ac:dyDescent="0.25">
      <c r="A212" s="78" t="s">
        <v>435</v>
      </c>
      <c r="B212" s="130" t="s">
        <v>427</v>
      </c>
      <c r="C212" s="81"/>
      <c r="D212" s="61"/>
      <c r="E212" s="61"/>
      <c r="F212" s="52"/>
      <c r="G212" s="4"/>
      <c r="H212" s="184"/>
      <c r="I212" s="4"/>
      <c r="J212" s="4"/>
      <c r="K212" s="4"/>
      <c r="L212" s="61" t="s">
        <v>433</v>
      </c>
      <c r="M212" s="52"/>
      <c r="N212" s="4"/>
    </row>
    <row r="213" spans="1:14" x14ac:dyDescent="0.25">
      <c r="A213" s="94" t="s">
        <v>436</v>
      </c>
      <c r="B213" s="130" t="s">
        <v>427</v>
      </c>
      <c r="C213" s="85"/>
      <c r="D213" s="61" t="s">
        <v>437</v>
      </c>
      <c r="E213" s="61"/>
      <c r="F213" s="4"/>
      <c r="G213" s="4"/>
      <c r="H213" s="184"/>
      <c r="I213" s="4"/>
      <c r="J213" s="4"/>
      <c r="K213" s="4"/>
      <c r="L213" s="61"/>
      <c r="M213" s="4"/>
      <c r="N213" s="4"/>
    </row>
    <row r="214" spans="1:14" x14ac:dyDescent="0.25">
      <c r="A214" s="94" t="s">
        <v>438</v>
      </c>
      <c r="B214" s="130" t="s">
        <v>427</v>
      </c>
      <c r="C214" s="85"/>
      <c r="D214" s="61" t="s">
        <v>117</v>
      </c>
      <c r="E214" s="61"/>
      <c r="F214" s="4"/>
      <c r="G214" s="4"/>
      <c r="H214" s="184"/>
      <c r="I214" s="4"/>
      <c r="J214" s="4"/>
      <c r="K214" s="4"/>
      <c r="L214" s="61"/>
      <c r="M214" s="4"/>
      <c r="N214" s="4"/>
    </row>
    <row r="215" spans="1:14" x14ac:dyDescent="0.25">
      <c r="A215" s="177" t="s">
        <v>439</v>
      </c>
      <c r="B215" s="166" t="s">
        <v>427</v>
      </c>
      <c r="C215" s="166"/>
      <c r="D215" s="167"/>
      <c r="E215" s="167"/>
      <c r="F215" s="177"/>
      <c r="G215" s="155"/>
      <c r="H215" s="196"/>
      <c r="I215" s="155"/>
      <c r="J215" s="155"/>
      <c r="K215" s="155"/>
      <c r="L215" s="154"/>
      <c r="M215" s="177"/>
      <c r="N215" s="155"/>
    </row>
    <row r="216" spans="1:14" x14ac:dyDescent="0.25">
      <c r="A216" s="165" t="s">
        <v>440</v>
      </c>
      <c r="B216" s="121" t="s">
        <v>427</v>
      </c>
      <c r="C216" s="127"/>
      <c r="D216" s="83" t="s">
        <v>441</v>
      </c>
      <c r="E216" s="83"/>
      <c r="F216" s="82"/>
      <c r="G216" s="75"/>
      <c r="H216" s="198"/>
      <c r="I216" s="75"/>
      <c r="J216" s="75"/>
      <c r="K216" s="75"/>
      <c r="L216" s="76"/>
      <c r="M216" s="82"/>
      <c r="N216" s="75"/>
    </row>
    <row r="217" spans="1:14" x14ac:dyDescent="0.25">
      <c r="A217" s="165" t="s">
        <v>442</v>
      </c>
      <c r="B217" s="121" t="s">
        <v>427</v>
      </c>
      <c r="C217" s="127"/>
      <c r="D217" s="83" t="s">
        <v>443</v>
      </c>
      <c r="E217" s="83"/>
      <c r="F217" s="82"/>
      <c r="G217" s="75" t="s">
        <v>444</v>
      </c>
      <c r="H217" s="198"/>
      <c r="I217" s="75" t="s">
        <v>110</v>
      </c>
      <c r="J217" s="75"/>
      <c r="K217" s="75"/>
      <c r="L217" s="76"/>
      <c r="M217" s="82"/>
      <c r="N217" s="75"/>
    </row>
    <row r="218" spans="1:14" x14ac:dyDescent="0.25">
      <c r="A218" s="165" t="s">
        <v>445</v>
      </c>
      <c r="B218" s="121" t="s">
        <v>427</v>
      </c>
      <c r="C218" s="127"/>
      <c r="D218" s="83"/>
      <c r="E218" s="83"/>
      <c r="F218" s="82"/>
      <c r="G218" s="75" t="s">
        <v>444</v>
      </c>
      <c r="H218" s="198"/>
      <c r="I218" s="75" t="s">
        <v>110</v>
      </c>
      <c r="J218" s="75"/>
      <c r="K218" s="75"/>
      <c r="L218" s="76"/>
      <c r="M218" s="82"/>
      <c r="N218" s="75"/>
    </row>
    <row r="219" spans="1:14" x14ac:dyDescent="0.25">
      <c r="A219" s="165" t="s">
        <v>446</v>
      </c>
      <c r="B219" s="121" t="s">
        <v>427</v>
      </c>
      <c r="C219" s="127"/>
      <c r="D219" s="83" t="s">
        <v>447</v>
      </c>
      <c r="E219" s="83"/>
      <c r="F219" s="82"/>
      <c r="G219" s="75" t="s">
        <v>444</v>
      </c>
      <c r="H219" s="198"/>
      <c r="I219" s="75" t="s">
        <v>110</v>
      </c>
      <c r="J219" s="75"/>
      <c r="K219" s="75"/>
      <c r="L219" s="76"/>
      <c r="M219" s="82"/>
      <c r="N219" s="75"/>
    </row>
    <row r="220" spans="1:14" x14ac:dyDescent="0.25">
      <c r="A220" s="165" t="s">
        <v>448</v>
      </c>
      <c r="B220" s="121" t="s">
        <v>427</v>
      </c>
      <c r="C220" s="127"/>
      <c r="D220" s="83" t="s">
        <v>449</v>
      </c>
      <c r="E220" s="83"/>
      <c r="F220" s="82"/>
      <c r="G220" s="75" t="s">
        <v>444</v>
      </c>
      <c r="H220" s="198"/>
      <c r="I220" s="75" t="s">
        <v>110</v>
      </c>
      <c r="J220" s="75"/>
      <c r="K220" s="75"/>
      <c r="L220" s="76"/>
      <c r="M220" s="82"/>
      <c r="N220" s="75"/>
    </row>
    <row r="221" spans="1:14" x14ac:dyDescent="0.25">
      <c r="A221" s="165" t="s">
        <v>450</v>
      </c>
      <c r="B221" s="121" t="s">
        <v>427</v>
      </c>
      <c r="C221" s="127"/>
      <c r="D221" s="83" t="s">
        <v>451</v>
      </c>
      <c r="E221" s="83"/>
      <c r="F221" s="82"/>
      <c r="G221" s="75" t="s">
        <v>444</v>
      </c>
      <c r="H221" s="198"/>
      <c r="I221" s="75" t="s">
        <v>110</v>
      </c>
      <c r="J221" s="75"/>
      <c r="K221" s="75"/>
      <c r="L221" s="76"/>
      <c r="M221" s="82"/>
      <c r="N221" s="75"/>
    </row>
    <row r="222" spans="1:14" hidden="1" x14ac:dyDescent="0.25">
      <c r="A222" s="165" t="s">
        <v>452</v>
      </c>
      <c r="B222" s="121" t="s">
        <v>427</v>
      </c>
      <c r="C222" s="127"/>
      <c r="D222" s="83"/>
      <c r="E222" s="83"/>
      <c r="F222" s="82"/>
      <c r="G222" s="75" t="s">
        <v>444</v>
      </c>
      <c r="H222" s="198"/>
      <c r="I222" s="75" t="s">
        <v>110</v>
      </c>
      <c r="J222" s="75"/>
      <c r="K222" s="75"/>
      <c r="L222" s="76"/>
      <c r="M222" s="82"/>
      <c r="N222" s="75"/>
    </row>
    <row r="223" spans="1:14" hidden="1" x14ac:dyDescent="0.25">
      <c r="A223" s="165" t="s">
        <v>453</v>
      </c>
      <c r="B223" s="121" t="s">
        <v>427</v>
      </c>
      <c r="C223" s="127"/>
      <c r="D223" s="83"/>
      <c r="E223" s="83"/>
      <c r="F223" s="82"/>
      <c r="G223" s="75" t="s">
        <v>454</v>
      </c>
      <c r="H223" s="198"/>
      <c r="I223" s="75" t="s">
        <v>110</v>
      </c>
      <c r="J223" s="75"/>
      <c r="K223" s="75"/>
      <c r="L223" s="76"/>
      <c r="M223" s="82"/>
      <c r="N223" s="75"/>
    </row>
    <row r="224" spans="1:14" hidden="1" x14ac:dyDescent="0.25">
      <c r="A224" s="81" t="s">
        <v>455</v>
      </c>
      <c r="B224" s="81" t="s">
        <v>456</v>
      </c>
      <c r="C224" s="81"/>
      <c r="D224" s="4" t="s">
        <v>457</v>
      </c>
      <c r="E224" s="4"/>
      <c r="F224" s="52"/>
      <c r="G224" s="4"/>
      <c r="H224" s="184"/>
      <c r="I224" s="4"/>
      <c r="J224" s="4"/>
      <c r="K224" s="4"/>
      <c r="L224" s="61"/>
      <c r="M224" s="52"/>
      <c r="N224" s="4"/>
    </row>
    <row r="225" spans="1:15" hidden="1" x14ac:dyDescent="0.25">
      <c r="A225" s="81" t="s">
        <v>458</v>
      </c>
      <c r="B225" s="81" t="s">
        <v>456</v>
      </c>
      <c r="C225" s="81"/>
      <c r="D225" s="4" t="s">
        <v>459</v>
      </c>
      <c r="E225" s="4"/>
      <c r="F225" s="52"/>
      <c r="G225" s="4"/>
      <c r="H225" s="184"/>
      <c r="I225" s="4"/>
      <c r="J225" s="4"/>
      <c r="K225" s="4"/>
      <c r="L225" s="61"/>
      <c r="M225" s="52"/>
      <c r="N225" s="4"/>
    </row>
    <row r="226" spans="1:15" hidden="1" x14ac:dyDescent="0.25">
      <c r="A226" s="81" t="s">
        <v>460</v>
      </c>
      <c r="B226" s="81"/>
      <c r="C226" s="81"/>
      <c r="D226" s="61"/>
      <c r="E226" s="61"/>
      <c r="F226" s="52"/>
      <c r="G226" s="4"/>
      <c r="H226" s="184"/>
      <c r="I226" s="4"/>
      <c r="J226" s="4"/>
      <c r="K226" s="4"/>
      <c r="L226" s="61"/>
      <c r="M226" s="52"/>
      <c r="N226" s="4"/>
    </row>
    <row r="227" spans="1:15" hidden="1" x14ac:dyDescent="0.25">
      <c r="A227" s="81" t="s">
        <v>461</v>
      </c>
      <c r="B227" s="81"/>
      <c r="C227" s="81"/>
      <c r="D227" s="61"/>
      <c r="E227" s="61"/>
      <c r="F227" s="52"/>
      <c r="G227" s="4"/>
      <c r="H227" s="184"/>
      <c r="I227" s="4"/>
      <c r="J227" s="4"/>
      <c r="K227" s="4"/>
      <c r="L227" s="61"/>
      <c r="M227" s="52"/>
      <c r="N227" s="4"/>
    </row>
    <row r="228" spans="1:15" x14ac:dyDescent="0.25">
      <c r="A228" s="81" t="s">
        <v>462</v>
      </c>
      <c r="B228" s="81"/>
      <c r="C228" s="81"/>
      <c r="D228" s="61"/>
      <c r="E228" s="61"/>
      <c r="F228" s="52"/>
      <c r="G228" s="4"/>
      <c r="H228" s="184"/>
      <c r="I228" s="4"/>
      <c r="J228" s="4"/>
      <c r="K228" s="4"/>
      <c r="L228" s="61"/>
      <c r="M228" s="52"/>
      <c r="N228" s="4"/>
    </row>
    <row r="229" spans="1:15" hidden="1" x14ac:dyDescent="0.25">
      <c r="A229" s="81" t="s">
        <v>463</v>
      </c>
      <c r="B229" s="81"/>
      <c r="C229" s="81"/>
      <c r="D229" s="61"/>
      <c r="E229" s="61"/>
      <c r="F229" s="52"/>
      <c r="G229" s="4"/>
      <c r="H229" s="184"/>
      <c r="I229" s="4"/>
      <c r="J229" s="4"/>
      <c r="K229" s="4"/>
      <c r="L229" s="61"/>
      <c r="M229" s="52"/>
      <c r="N229" s="4"/>
    </row>
    <row r="230" spans="1:15" x14ac:dyDescent="0.25">
      <c r="A230" s="78" t="s">
        <v>464</v>
      </c>
      <c r="B230" s="130" t="s">
        <v>427</v>
      </c>
      <c r="C230" s="78"/>
      <c r="D230" s="61"/>
      <c r="E230" s="61"/>
      <c r="F230" s="52"/>
      <c r="G230" s="4"/>
      <c r="H230" s="184"/>
      <c r="I230" s="4"/>
      <c r="J230" s="4"/>
      <c r="K230" s="4"/>
      <c r="L230" s="61"/>
      <c r="M230" s="52"/>
      <c r="N230" s="4"/>
    </row>
    <row r="231" spans="1:15" x14ac:dyDescent="0.25">
      <c r="A231" s="85" t="s">
        <v>465</v>
      </c>
      <c r="B231" s="85"/>
      <c r="C231" s="85"/>
      <c r="D231" s="61"/>
      <c r="E231" s="61"/>
      <c r="F231" s="4"/>
      <c r="G231" s="4"/>
      <c r="H231" s="184"/>
      <c r="I231" s="4"/>
      <c r="J231" s="4"/>
      <c r="K231" s="4"/>
      <c r="L231" s="61"/>
      <c r="M231" s="4"/>
      <c r="N231" s="4"/>
      <c r="O231" s="63"/>
    </row>
    <row r="232" spans="1:15" x14ac:dyDescent="0.25">
      <c r="A232" s="177" t="s">
        <v>466</v>
      </c>
      <c r="B232" s="166" t="s">
        <v>107</v>
      </c>
      <c r="C232" s="166"/>
      <c r="D232" s="167"/>
      <c r="E232" s="167"/>
      <c r="F232" s="177"/>
      <c r="G232" s="155"/>
      <c r="H232" s="196"/>
      <c r="I232" s="155"/>
      <c r="J232" s="155"/>
      <c r="K232" s="155"/>
      <c r="L232" s="154"/>
      <c r="M232" s="177"/>
      <c r="N232" s="155"/>
    </row>
    <row r="233" spans="1:15" x14ac:dyDescent="0.25">
      <c r="A233" s="260" t="s">
        <v>467</v>
      </c>
      <c r="B233" s="70" t="s">
        <v>107</v>
      </c>
      <c r="C233" s="70"/>
      <c r="D233" s="61" t="s">
        <v>467</v>
      </c>
      <c r="E233" s="61"/>
      <c r="F233" s="4"/>
      <c r="G233" s="68" t="s">
        <v>468</v>
      </c>
      <c r="H233" s="199">
        <v>4</v>
      </c>
      <c r="I233" s="68" t="s">
        <v>110</v>
      </c>
      <c r="J233" s="68"/>
      <c r="K233" s="68" t="s">
        <v>366</v>
      </c>
      <c r="L233" s="61" t="s">
        <v>351</v>
      </c>
      <c r="M233" s="4"/>
      <c r="N233" s="4"/>
    </row>
    <row r="234" spans="1:15" x14ac:dyDescent="0.25">
      <c r="A234" s="133" t="s">
        <v>467</v>
      </c>
      <c r="B234" s="70" t="s">
        <v>107</v>
      </c>
      <c r="C234" s="70"/>
      <c r="D234" s="61" t="s">
        <v>467</v>
      </c>
      <c r="E234" s="61"/>
      <c r="F234" s="4"/>
      <c r="G234" s="4" t="s">
        <v>225</v>
      </c>
      <c r="H234" s="325">
        <v>0.88100000000000001</v>
      </c>
      <c r="I234" s="61" t="s">
        <v>110</v>
      </c>
      <c r="J234" s="61"/>
      <c r="K234" s="61"/>
      <c r="L234" s="61" t="s">
        <v>469</v>
      </c>
      <c r="M234" s="4" t="s">
        <v>344</v>
      </c>
      <c r="N234" s="4"/>
    </row>
    <row r="235" spans="1:15" x14ac:dyDescent="0.25">
      <c r="A235" s="133" t="s">
        <v>470</v>
      </c>
      <c r="B235" s="70" t="s">
        <v>107</v>
      </c>
      <c r="C235" s="70"/>
      <c r="D235" s="61" t="s">
        <v>471</v>
      </c>
      <c r="E235" s="61"/>
      <c r="F235" s="4"/>
      <c r="G235" s="118" t="s">
        <v>225</v>
      </c>
      <c r="H235" s="325">
        <v>0.56699999999999995</v>
      </c>
      <c r="I235" s="61" t="s">
        <v>110</v>
      </c>
      <c r="J235" s="61"/>
      <c r="K235" s="61"/>
      <c r="L235" s="118" t="s">
        <v>118</v>
      </c>
      <c r="M235" s="4"/>
      <c r="N235" s="4"/>
    </row>
    <row r="236" spans="1:15" x14ac:dyDescent="0.25">
      <c r="A236" s="260" t="s">
        <v>472</v>
      </c>
      <c r="B236" s="70" t="s">
        <v>107</v>
      </c>
      <c r="C236" s="70"/>
      <c r="D236" s="61" t="s">
        <v>471</v>
      </c>
      <c r="E236" s="61"/>
      <c r="F236" s="4"/>
      <c r="G236" s="118" t="s">
        <v>473</v>
      </c>
      <c r="H236" s="325">
        <v>5.58</v>
      </c>
      <c r="I236" s="61" t="s">
        <v>154</v>
      </c>
      <c r="J236" s="61"/>
      <c r="K236" s="61" t="s">
        <v>155</v>
      </c>
      <c r="L236" s="118" t="s">
        <v>474</v>
      </c>
      <c r="M236" s="4"/>
      <c r="N236" s="4"/>
    </row>
    <row r="237" spans="1:15" hidden="1" x14ac:dyDescent="0.25">
      <c r="A237" s="260" t="s">
        <v>475</v>
      </c>
      <c r="B237" s="70" t="s">
        <v>107</v>
      </c>
      <c r="C237" s="70"/>
      <c r="D237" s="61"/>
      <c r="E237" s="61"/>
      <c r="F237" s="4"/>
      <c r="G237" s="4" t="s">
        <v>34</v>
      </c>
      <c r="H237" s="198">
        <v>37</v>
      </c>
      <c r="I237" s="4" t="s">
        <v>110</v>
      </c>
      <c r="J237" s="4"/>
      <c r="K237" s="4" t="s">
        <v>366</v>
      </c>
      <c r="L237" s="61" t="s">
        <v>476</v>
      </c>
      <c r="M237" s="4"/>
      <c r="N237" s="4"/>
    </row>
    <row r="238" spans="1:15" hidden="1" x14ac:dyDescent="0.25">
      <c r="A238" s="260" t="s">
        <v>477</v>
      </c>
      <c r="B238" s="70" t="s">
        <v>107</v>
      </c>
      <c r="C238" s="70"/>
      <c r="D238" s="61" t="s">
        <v>174</v>
      </c>
      <c r="E238" s="61"/>
      <c r="F238" s="4"/>
      <c r="G238" s="4" t="s">
        <v>175</v>
      </c>
      <c r="H238" s="189">
        <v>2574.1647528352801</v>
      </c>
      <c r="I238" s="4" t="s">
        <v>110</v>
      </c>
      <c r="J238" s="4" t="s">
        <v>142</v>
      </c>
      <c r="K238" s="4" t="s">
        <v>198</v>
      </c>
      <c r="L238" s="61"/>
      <c r="M238" s="4"/>
      <c r="N238" s="4"/>
    </row>
    <row r="239" spans="1:15" hidden="1" x14ac:dyDescent="0.25">
      <c r="A239" s="177" t="s">
        <v>478</v>
      </c>
      <c r="B239" s="166" t="s">
        <v>247</v>
      </c>
      <c r="C239" s="166"/>
      <c r="D239" s="154"/>
      <c r="E239" s="154"/>
      <c r="F239" s="155"/>
      <c r="G239" s="155"/>
      <c r="H239" s="198"/>
      <c r="I239" s="155"/>
      <c r="J239" s="155"/>
      <c r="K239" s="155"/>
      <c r="L239" s="154"/>
      <c r="M239" s="155"/>
      <c r="N239" s="155"/>
    </row>
    <row r="240" spans="1:15" hidden="1" x14ac:dyDescent="0.25">
      <c r="A240" s="94" t="s">
        <v>479</v>
      </c>
      <c r="B240" s="128" t="s">
        <v>247</v>
      </c>
      <c r="C240" s="85"/>
      <c r="D240" s="61" t="s">
        <v>480</v>
      </c>
      <c r="E240" s="61"/>
      <c r="F240" s="4" t="s">
        <v>115</v>
      </c>
      <c r="G240" s="4" t="s">
        <v>173</v>
      </c>
      <c r="H240" s="198"/>
      <c r="I240" s="4"/>
      <c r="J240" s="4"/>
      <c r="K240" s="4"/>
      <c r="L240" s="61"/>
      <c r="M240" s="4"/>
      <c r="N240" s="4"/>
    </row>
    <row r="241" spans="1:14" hidden="1" x14ac:dyDescent="0.25">
      <c r="A241" s="94" t="s">
        <v>481</v>
      </c>
      <c r="B241" s="128" t="s">
        <v>247</v>
      </c>
      <c r="C241" s="81"/>
      <c r="D241" s="61"/>
      <c r="E241" s="61"/>
      <c r="F241" s="52"/>
      <c r="G241" s="4" t="s">
        <v>482</v>
      </c>
      <c r="H241" s="198">
        <v>1.0429999999999999</v>
      </c>
      <c r="I241" s="4" t="s">
        <v>110</v>
      </c>
      <c r="J241" s="4"/>
      <c r="K241" s="4"/>
      <c r="L241" s="61"/>
      <c r="M241" s="52"/>
      <c r="N241" s="4"/>
    </row>
    <row r="242" spans="1:14" hidden="1" x14ac:dyDescent="0.25">
      <c r="A242" s="94" t="s">
        <v>483</v>
      </c>
      <c r="B242" s="128" t="s">
        <v>247</v>
      </c>
      <c r="C242" s="85"/>
      <c r="D242" s="61"/>
      <c r="E242" s="61"/>
      <c r="F242" s="4"/>
      <c r="G242" s="4" t="s">
        <v>173</v>
      </c>
      <c r="H242" s="198"/>
      <c r="I242" s="4"/>
      <c r="J242" s="4"/>
      <c r="K242" s="4"/>
      <c r="L242" s="61"/>
      <c r="M242" s="4"/>
      <c r="N242" s="4"/>
    </row>
    <row r="243" spans="1:14" hidden="1" x14ac:dyDescent="0.25">
      <c r="A243" s="94" t="s">
        <v>484</v>
      </c>
      <c r="B243" s="128" t="s">
        <v>247</v>
      </c>
      <c r="C243" s="85"/>
      <c r="D243" s="61"/>
      <c r="E243" s="61"/>
      <c r="F243" s="4"/>
      <c r="G243" s="4" t="s">
        <v>173</v>
      </c>
      <c r="H243" s="198"/>
      <c r="I243" s="4"/>
      <c r="J243" s="4"/>
      <c r="K243" s="4"/>
      <c r="L243" s="61"/>
      <c r="M243" s="4"/>
      <c r="N243" s="4"/>
    </row>
    <row r="244" spans="1:14" hidden="1" x14ac:dyDescent="0.25">
      <c r="A244" s="94" t="s">
        <v>485</v>
      </c>
      <c r="B244" s="128" t="s">
        <v>247</v>
      </c>
      <c r="C244" s="85"/>
      <c r="D244" s="61"/>
      <c r="E244" s="61" t="s">
        <v>384</v>
      </c>
      <c r="F244" s="4"/>
      <c r="G244" s="4" t="s">
        <v>173</v>
      </c>
      <c r="H244" s="198"/>
      <c r="I244" s="4"/>
      <c r="J244" s="4"/>
      <c r="K244" s="4"/>
      <c r="L244" s="61"/>
      <c r="M244" s="4"/>
      <c r="N244" s="4"/>
    </row>
    <row r="245" spans="1:14" hidden="1" x14ac:dyDescent="0.25">
      <c r="A245" s="94" t="s">
        <v>486</v>
      </c>
      <c r="B245" s="128" t="s">
        <v>247</v>
      </c>
      <c r="C245" s="85"/>
      <c r="D245" s="61"/>
      <c r="E245" s="61" t="s">
        <v>384</v>
      </c>
      <c r="F245" s="4"/>
      <c r="G245" s="4" t="s">
        <v>173</v>
      </c>
      <c r="H245" s="198"/>
      <c r="I245" s="4"/>
      <c r="J245" s="4"/>
      <c r="K245" s="4"/>
      <c r="L245" s="61"/>
      <c r="M245" s="4"/>
      <c r="N245" s="4"/>
    </row>
    <row r="246" spans="1:14" hidden="1" x14ac:dyDescent="0.25">
      <c r="A246" s="94" t="s">
        <v>487</v>
      </c>
      <c r="B246" s="128" t="s">
        <v>247</v>
      </c>
      <c r="C246" s="85"/>
      <c r="D246" s="61"/>
      <c r="E246" s="61" t="s">
        <v>384</v>
      </c>
      <c r="F246" s="4"/>
      <c r="G246" s="4" t="s">
        <v>173</v>
      </c>
      <c r="H246" s="198"/>
      <c r="I246" s="4"/>
      <c r="J246" s="4"/>
      <c r="K246" s="4"/>
      <c r="L246" s="61"/>
      <c r="M246" s="4"/>
      <c r="N246" s="4"/>
    </row>
    <row r="247" spans="1:14" hidden="1" x14ac:dyDescent="0.25">
      <c r="A247" s="94" t="s">
        <v>488</v>
      </c>
      <c r="B247" s="128" t="s">
        <v>247</v>
      </c>
      <c r="C247" s="85"/>
      <c r="D247" s="61"/>
      <c r="E247" s="61" t="s">
        <v>384</v>
      </c>
      <c r="F247" s="4"/>
      <c r="G247" s="4" t="s">
        <v>173</v>
      </c>
      <c r="H247" s="198"/>
      <c r="I247" s="4"/>
      <c r="J247" s="4"/>
      <c r="K247" s="4"/>
      <c r="L247" s="61"/>
      <c r="M247" s="4"/>
      <c r="N247" s="4"/>
    </row>
    <row r="248" spans="1:14" x14ac:dyDescent="0.25">
      <c r="A248" s="207" t="s">
        <v>489</v>
      </c>
      <c r="B248" s="273" t="s">
        <v>107</v>
      </c>
      <c r="C248" s="207"/>
      <c r="D248" s="271" t="s">
        <v>490</v>
      </c>
      <c r="E248" s="271"/>
      <c r="F248" s="271"/>
      <c r="G248" s="271" t="s">
        <v>34</v>
      </c>
      <c r="H248" s="198">
        <v>0.82887</v>
      </c>
      <c r="I248" s="269" t="s">
        <v>110</v>
      </c>
      <c r="J248" s="4"/>
      <c r="K248" s="4" t="s">
        <v>161</v>
      </c>
      <c r="L248" s="61" t="s">
        <v>347</v>
      </c>
      <c r="M248" s="4"/>
      <c r="N248" s="4"/>
    </row>
    <row r="249" spans="1:14" x14ac:dyDescent="0.25">
      <c r="A249" s="94" t="s">
        <v>491</v>
      </c>
      <c r="B249" s="128" t="s">
        <v>247</v>
      </c>
      <c r="C249" s="85"/>
      <c r="D249" s="61"/>
      <c r="E249" s="61" t="s">
        <v>384</v>
      </c>
      <c r="F249" s="4"/>
      <c r="G249" s="4" t="s">
        <v>173</v>
      </c>
      <c r="H249" s="184"/>
      <c r="I249" s="4"/>
      <c r="J249" s="4"/>
      <c r="K249" s="4"/>
      <c r="L249" s="61"/>
      <c r="M249" s="4"/>
      <c r="N249" s="4"/>
    </row>
    <row r="250" spans="1:14" x14ac:dyDescent="0.25">
      <c r="A250" s="94" t="s">
        <v>492</v>
      </c>
      <c r="B250" s="128" t="s">
        <v>247</v>
      </c>
      <c r="C250" s="85"/>
      <c r="D250" s="61"/>
      <c r="E250" s="61" t="s">
        <v>384</v>
      </c>
      <c r="F250" s="4"/>
      <c r="G250" s="4" t="s">
        <v>173</v>
      </c>
      <c r="H250" s="184"/>
      <c r="I250" s="4"/>
      <c r="J250" s="4"/>
      <c r="K250" s="4"/>
      <c r="L250" s="61"/>
      <c r="M250" s="4"/>
      <c r="N250" s="4"/>
    </row>
    <row r="251" spans="1:14" x14ac:dyDescent="0.25">
      <c r="A251" s="177" t="s">
        <v>493</v>
      </c>
      <c r="B251" s="166" t="s">
        <v>107</v>
      </c>
      <c r="C251" s="166"/>
      <c r="D251" s="167"/>
      <c r="E251" s="167"/>
      <c r="F251" s="177"/>
      <c r="G251" s="155"/>
      <c r="H251" s="196"/>
      <c r="I251" s="155"/>
      <c r="J251" s="155"/>
      <c r="K251" s="155"/>
      <c r="L251" s="154"/>
      <c r="M251" s="177"/>
      <c r="N251" s="155"/>
    </row>
    <row r="252" spans="1:14" x14ac:dyDescent="0.25">
      <c r="A252" s="133" t="s">
        <v>494</v>
      </c>
      <c r="B252" s="121" t="s">
        <v>107</v>
      </c>
      <c r="C252" s="121"/>
      <c r="D252" s="4" t="s">
        <v>495</v>
      </c>
      <c r="E252" s="4"/>
      <c r="F252" s="4"/>
      <c r="G252" s="4" t="s">
        <v>14</v>
      </c>
      <c r="H252" s="197">
        <v>263.846</v>
      </c>
      <c r="I252" s="69" t="s">
        <v>110</v>
      </c>
      <c r="J252" s="69"/>
      <c r="K252" s="69"/>
      <c r="L252" s="61" t="s">
        <v>496</v>
      </c>
      <c r="M252" s="4"/>
      <c r="N252" s="63" t="s">
        <v>497</v>
      </c>
    </row>
    <row r="253" spans="1:14" x14ac:dyDescent="0.25">
      <c r="A253" s="133" t="s">
        <v>498</v>
      </c>
      <c r="B253" s="121" t="s">
        <v>107</v>
      </c>
      <c r="C253" s="121"/>
      <c r="D253" s="4"/>
      <c r="E253" s="4"/>
      <c r="F253" s="4"/>
      <c r="G253" s="4" t="s">
        <v>34</v>
      </c>
      <c r="H253" s="197">
        <v>1.7</v>
      </c>
      <c r="I253" s="69" t="s">
        <v>110</v>
      </c>
      <c r="J253" s="69"/>
      <c r="K253" s="69" t="s">
        <v>499</v>
      </c>
      <c r="L253" s="61"/>
      <c r="M253" s="4"/>
      <c r="N253" s="63"/>
    </row>
    <row r="254" spans="1:14" hidden="1" x14ac:dyDescent="0.25">
      <c r="A254" s="133" t="s">
        <v>500</v>
      </c>
      <c r="B254" s="121" t="s">
        <v>107</v>
      </c>
      <c r="C254" s="121"/>
      <c r="D254" s="61" t="s">
        <v>501</v>
      </c>
      <c r="E254" s="61"/>
      <c r="F254" s="4"/>
      <c r="G254" s="4" t="s">
        <v>34</v>
      </c>
      <c r="H254" s="184"/>
      <c r="I254" s="4" t="s">
        <v>110</v>
      </c>
      <c r="J254" s="4"/>
      <c r="K254" s="4"/>
      <c r="L254" s="61"/>
      <c r="M254" s="4"/>
      <c r="N254" s="4" t="s">
        <v>502</v>
      </c>
    </row>
    <row r="255" spans="1:14" hidden="1" x14ac:dyDescent="0.25">
      <c r="A255" s="133" t="s">
        <v>503</v>
      </c>
      <c r="B255" s="121" t="s">
        <v>107</v>
      </c>
      <c r="C255" s="121"/>
      <c r="D255" s="61" t="s">
        <v>504</v>
      </c>
      <c r="E255" s="61" t="s">
        <v>384</v>
      </c>
      <c r="F255" s="4"/>
      <c r="G255" s="4" t="s">
        <v>173</v>
      </c>
      <c r="H255" s="184"/>
      <c r="I255" s="4"/>
      <c r="J255" s="4"/>
      <c r="K255" s="4"/>
      <c r="L255" s="61"/>
      <c r="M255" s="4"/>
      <c r="N255" s="4" t="s">
        <v>505</v>
      </c>
    </row>
    <row r="256" spans="1:14" hidden="1" x14ac:dyDescent="0.25">
      <c r="A256" s="177" t="s">
        <v>506</v>
      </c>
      <c r="B256" s="166" t="s">
        <v>247</v>
      </c>
      <c r="C256" s="166"/>
      <c r="D256" s="154"/>
      <c r="E256" s="154"/>
      <c r="F256" s="155"/>
      <c r="G256" s="155"/>
      <c r="H256" s="196"/>
      <c r="I256" s="155"/>
      <c r="J256" s="155"/>
      <c r="K256" s="155"/>
      <c r="L256" s="154"/>
      <c r="M256" s="155"/>
      <c r="N256" s="155"/>
    </row>
    <row r="257" spans="1:14" hidden="1" x14ac:dyDescent="0.25">
      <c r="A257" s="94" t="s">
        <v>507</v>
      </c>
      <c r="B257" s="128" t="s">
        <v>247</v>
      </c>
      <c r="C257" s="85"/>
      <c r="D257" s="61"/>
      <c r="E257" s="61"/>
      <c r="F257" s="4"/>
      <c r="G257" s="4" t="s">
        <v>173</v>
      </c>
      <c r="H257" s="184"/>
      <c r="I257" s="4"/>
      <c r="J257" s="4"/>
      <c r="K257" s="4"/>
      <c r="L257" s="61"/>
      <c r="M257" s="4"/>
      <c r="N257" s="4"/>
    </row>
    <row r="258" spans="1:14" hidden="1" x14ac:dyDescent="0.25">
      <c r="A258" s="94" t="s">
        <v>508</v>
      </c>
      <c r="B258" s="128" t="s">
        <v>247</v>
      </c>
      <c r="C258" s="85"/>
      <c r="D258" s="61"/>
      <c r="E258" s="61"/>
      <c r="F258" s="4"/>
      <c r="G258" s="4" t="s">
        <v>173</v>
      </c>
      <c r="H258" s="184"/>
      <c r="I258" s="4"/>
      <c r="J258" s="4"/>
      <c r="K258" s="4"/>
      <c r="L258" s="61"/>
      <c r="M258" s="4"/>
      <c r="N258" s="4"/>
    </row>
    <row r="259" spans="1:14" hidden="1" x14ac:dyDescent="0.25">
      <c r="A259" s="177" t="s">
        <v>509</v>
      </c>
      <c r="B259" s="166"/>
      <c r="C259" s="166"/>
      <c r="D259" s="154"/>
      <c r="E259" s="154"/>
      <c r="F259" s="155"/>
      <c r="G259" s="155"/>
      <c r="H259" s="196"/>
      <c r="I259" s="155"/>
      <c r="J259" s="155"/>
      <c r="K259" s="155"/>
      <c r="L259" s="154"/>
      <c r="M259" s="155"/>
      <c r="N259" s="155"/>
    </row>
    <row r="260" spans="1:14" hidden="1" x14ac:dyDescent="0.25">
      <c r="A260" s="94" t="s">
        <v>510</v>
      </c>
      <c r="B260" s="85"/>
      <c r="C260" s="85"/>
      <c r="D260" s="61"/>
      <c r="E260" s="61"/>
      <c r="F260" s="4"/>
      <c r="G260" s="4" t="s">
        <v>173</v>
      </c>
      <c r="H260" s="184"/>
      <c r="I260" s="4"/>
      <c r="J260" s="4"/>
      <c r="K260" s="4"/>
      <c r="L260" s="61"/>
      <c r="M260" s="4"/>
      <c r="N260" s="4"/>
    </row>
    <row r="261" spans="1:14" hidden="1" x14ac:dyDescent="0.25">
      <c r="A261" s="94" t="s">
        <v>511</v>
      </c>
      <c r="B261" s="85"/>
      <c r="C261" s="85"/>
      <c r="D261" s="61"/>
      <c r="E261" s="61"/>
      <c r="F261" s="4"/>
      <c r="G261" s="4" t="s">
        <v>173</v>
      </c>
      <c r="H261" s="184"/>
      <c r="I261" s="4"/>
      <c r="J261" s="4"/>
      <c r="K261" s="4"/>
      <c r="L261" s="61"/>
      <c r="M261" s="4"/>
      <c r="N261" s="4"/>
    </row>
    <row r="262" spans="1:14" hidden="1" x14ac:dyDescent="0.25">
      <c r="A262" s="94" t="s">
        <v>512</v>
      </c>
      <c r="B262" s="85"/>
      <c r="C262" s="85"/>
      <c r="D262" s="61"/>
      <c r="E262" s="61"/>
      <c r="F262" s="4"/>
      <c r="G262" s="4" t="s">
        <v>173</v>
      </c>
      <c r="H262" s="184"/>
      <c r="I262" s="4"/>
      <c r="J262" s="4"/>
      <c r="K262" s="4"/>
      <c r="L262" s="61"/>
      <c r="M262" s="4"/>
      <c r="N262" s="4"/>
    </row>
    <row r="263" spans="1:14" hidden="1" x14ac:dyDescent="0.25">
      <c r="A263" s="94" t="s">
        <v>513</v>
      </c>
      <c r="B263" s="85"/>
      <c r="C263" s="85"/>
      <c r="D263" s="61"/>
      <c r="E263" s="61"/>
      <c r="F263" s="4"/>
      <c r="G263" s="4" t="s">
        <v>173</v>
      </c>
      <c r="H263" s="184"/>
      <c r="I263" s="4"/>
      <c r="J263" s="4"/>
      <c r="K263" s="4"/>
      <c r="L263" s="61"/>
      <c r="M263" s="4"/>
      <c r="N263" s="4"/>
    </row>
    <row r="264" spans="1:14" hidden="1" x14ac:dyDescent="0.25">
      <c r="A264" s="94" t="s">
        <v>514</v>
      </c>
      <c r="B264" s="85"/>
      <c r="C264" s="85"/>
      <c r="D264" s="61"/>
      <c r="E264" s="61"/>
      <c r="F264" s="4"/>
      <c r="G264" s="4" t="s">
        <v>173</v>
      </c>
      <c r="H264" s="184"/>
      <c r="I264" s="4"/>
      <c r="J264" s="4"/>
      <c r="K264" s="4"/>
      <c r="L264" s="61"/>
      <c r="M264" s="4"/>
      <c r="N264" s="4"/>
    </row>
    <row r="265" spans="1:14" hidden="1" x14ac:dyDescent="0.25">
      <c r="A265" s="94" t="s">
        <v>515</v>
      </c>
      <c r="B265" s="85"/>
      <c r="C265" s="85"/>
      <c r="D265" s="61"/>
      <c r="E265" s="61"/>
      <c r="F265" s="4"/>
      <c r="G265" s="4" t="s">
        <v>173</v>
      </c>
      <c r="H265" s="184"/>
      <c r="I265" s="4"/>
      <c r="J265" s="4"/>
      <c r="K265" s="4"/>
      <c r="L265" s="61"/>
      <c r="M265" s="4"/>
      <c r="N265" s="4"/>
    </row>
    <row r="266" spans="1:14" ht="15.6" hidden="1" customHeight="1" x14ac:dyDescent="0.25">
      <c r="A266" s="94" t="s">
        <v>516</v>
      </c>
      <c r="B266" s="85"/>
      <c r="C266" s="85"/>
      <c r="D266" s="61"/>
      <c r="E266" s="61"/>
      <c r="F266" s="4"/>
      <c r="G266" s="4" t="s">
        <v>173</v>
      </c>
      <c r="H266" s="184"/>
      <c r="I266" s="4"/>
      <c r="J266" s="4"/>
      <c r="K266" s="4"/>
      <c r="L266" s="61"/>
      <c r="M266" s="4"/>
      <c r="N266" s="4"/>
    </row>
    <row r="267" spans="1:14" ht="15.6" hidden="1" customHeight="1" x14ac:dyDescent="0.25">
      <c r="A267" s="94" t="s">
        <v>517</v>
      </c>
      <c r="B267" s="85"/>
      <c r="C267" s="85"/>
      <c r="D267" s="61"/>
      <c r="E267" s="61"/>
      <c r="F267" s="4"/>
      <c r="G267" s="4" t="s">
        <v>173</v>
      </c>
      <c r="H267" s="184"/>
      <c r="I267" s="4"/>
      <c r="J267" s="4"/>
      <c r="K267" s="4"/>
      <c r="L267" s="61"/>
      <c r="M267" s="4"/>
      <c r="N267" s="4"/>
    </row>
    <row r="268" spans="1:14" hidden="1" x14ac:dyDescent="0.25">
      <c r="A268" s="177" t="s">
        <v>518</v>
      </c>
      <c r="B268" s="166"/>
      <c r="C268" s="166"/>
      <c r="D268" s="154"/>
      <c r="E268" s="154"/>
      <c r="F268" s="155"/>
      <c r="G268" s="155"/>
      <c r="H268" s="196"/>
      <c r="I268" s="155"/>
      <c r="J268" s="155"/>
      <c r="K268" s="155"/>
      <c r="L268" s="154"/>
      <c r="M268" s="155"/>
      <c r="N268" s="155"/>
    </row>
    <row r="269" spans="1:14" hidden="1" x14ac:dyDescent="0.25">
      <c r="A269" s="94" t="s">
        <v>519</v>
      </c>
      <c r="B269" s="85"/>
      <c r="C269" s="85"/>
      <c r="D269" s="61"/>
      <c r="E269" s="61"/>
      <c r="F269" s="4"/>
      <c r="G269" s="4"/>
      <c r="H269" s="184"/>
      <c r="I269" s="4"/>
      <c r="J269" s="4"/>
      <c r="K269" s="4"/>
      <c r="L269" s="61"/>
      <c r="M269" s="4"/>
      <c r="N269" s="4"/>
    </row>
    <row r="270" spans="1:14" hidden="1" x14ac:dyDescent="0.25">
      <c r="A270" s="177" t="s">
        <v>520</v>
      </c>
      <c r="B270" s="166"/>
      <c r="C270" s="166"/>
      <c r="D270" s="154"/>
      <c r="E270" s="154"/>
      <c r="F270" s="155"/>
      <c r="G270" s="155"/>
      <c r="H270" s="196"/>
      <c r="I270" s="155"/>
      <c r="J270" s="155"/>
      <c r="K270" s="155"/>
      <c r="L270" s="154"/>
      <c r="M270" s="155"/>
      <c r="N270" s="155"/>
    </row>
    <row r="271" spans="1:14" hidden="1" x14ac:dyDescent="0.25">
      <c r="A271" s="94" t="s">
        <v>324</v>
      </c>
      <c r="B271" s="85"/>
      <c r="C271" s="85"/>
      <c r="D271" s="61"/>
      <c r="E271" s="61"/>
      <c r="F271" s="4"/>
      <c r="G271" s="4"/>
      <c r="H271" s="184"/>
      <c r="I271" s="4"/>
      <c r="J271" s="4"/>
      <c r="K271" s="4"/>
      <c r="L271" s="61"/>
      <c r="M271" s="4"/>
      <c r="N271" s="4"/>
    </row>
    <row r="272" spans="1:14" hidden="1" x14ac:dyDescent="0.25">
      <c r="A272" s="94" t="s">
        <v>521</v>
      </c>
      <c r="B272" s="85"/>
      <c r="C272" s="85"/>
      <c r="D272" s="61"/>
      <c r="E272" s="61"/>
      <c r="F272" s="4"/>
      <c r="G272" s="4"/>
      <c r="H272" s="184"/>
      <c r="I272" s="4"/>
      <c r="J272" s="4"/>
      <c r="K272" s="4"/>
      <c r="L272" s="61"/>
      <c r="M272" s="4"/>
      <c r="N272" s="4"/>
    </row>
    <row r="273" spans="1:14" hidden="1" x14ac:dyDescent="0.25">
      <c r="A273" s="94" t="s">
        <v>522</v>
      </c>
      <c r="B273" s="85"/>
      <c r="C273" s="85"/>
      <c r="D273" s="61"/>
      <c r="E273" s="61"/>
      <c r="F273" s="4"/>
      <c r="G273" s="4"/>
      <c r="H273" s="184"/>
      <c r="I273" s="4"/>
      <c r="J273" s="4"/>
      <c r="K273" s="4"/>
      <c r="L273" s="61"/>
      <c r="M273" s="4"/>
      <c r="N273" s="4"/>
    </row>
    <row r="274" spans="1:14" hidden="1" x14ac:dyDescent="0.25">
      <c r="A274" s="94" t="s">
        <v>523</v>
      </c>
      <c r="B274" s="85"/>
      <c r="C274" s="85"/>
      <c r="D274" s="61"/>
      <c r="E274" s="61"/>
      <c r="F274" s="4"/>
      <c r="G274" s="4"/>
      <c r="H274" s="184"/>
      <c r="I274" s="4"/>
      <c r="J274" s="4"/>
      <c r="K274" s="4"/>
      <c r="L274" s="61"/>
      <c r="M274" s="4"/>
      <c r="N274" s="4"/>
    </row>
    <row r="275" spans="1:14" hidden="1" x14ac:dyDescent="0.25">
      <c r="A275" s="177" t="s">
        <v>524</v>
      </c>
      <c r="B275" s="166"/>
      <c r="C275" s="166"/>
      <c r="D275" s="154"/>
      <c r="E275" s="154" t="s">
        <v>384</v>
      </c>
      <c r="F275" s="155"/>
      <c r="G275" s="155"/>
      <c r="H275" s="196"/>
      <c r="I275" s="155"/>
      <c r="J275" s="155"/>
      <c r="K275" s="155"/>
      <c r="L275" s="154"/>
      <c r="M275" s="155"/>
      <c r="N275" s="155"/>
    </row>
    <row r="276" spans="1:14" hidden="1" x14ac:dyDescent="0.25">
      <c r="A276" s="5" t="s">
        <v>525</v>
      </c>
      <c r="B276" s="70"/>
      <c r="C276" s="70"/>
      <c r="D276" s="61"/>
      <c r="E276" s="61" t="s">
        <v>384</v>
      </c>
      <c r="F276" s="4"/>
      <c r="G276" s="4" t="s">
        <v>74</v>
      </c>
      <c r="H276" s="184"/>
      <c r="I276" s="4"/>
      <c r="J276" s="4"/>
      <c r="K276" s="4"/>
      <c r="L276" s="61"/>
      <c r="M276" s="4"/>
      <c r="N276" s="4"/>
    </row>
    <row r="277" spans="1:14" hidden="1" x14ac:dyDescent="0.25">
      <c r="A277" s="5" t="s">
        <v>526</v>
      </c>
      <c r="B277" s="70"/>
      <c r="C277" s="70"/>
      <c r="D277" s="61"/>
      <c r="E277" s="61" t="s">
        <v>384</v>
      </c>
      <c r="F277" s="4"/>
      <c r="G277" s="4"/>
      <c r="H277" s="184"/>
      <c r="I277" s="4"/>
      <c r="J277" s="4"/>
      <c r="K277" s="4"/>
      <c r="L277" s="61"/>
      <c r="M277" s="4"/>
      <c r="N277" s="4"/>
    </row>
    <row r="278" spans="1:14" hidden="1" x14ac:dyDescent="0.25">
      <c r="A278" s="5" t="s">
        <v>527</v>
      </c>
      <c r="B278" s="70"/>
      <c r="C278" s="70"/>
      <c r="D278" s="61"/>
      <c r="E278" s="61" t="s">
        <v>384</v>
      </c>
      <c r="F278" s="4"/>
      <c r="G278" s="4"/>
      <c r="H278" s="184"/>
      <c r="I278" s="4"/>
      <c r="J278" s="4"/>
      <c r="K278" s="4"/>
      <c r="L278" s="61"/>
      <c r="M278" s="4"/>
      <c r="N278" s="4"/>
    </row>
    <row r="279" spans="1:14" hidden="1" x14ac:dyDescent="0.25">
      <c r="A279" s="5" t="s">
        <v>528</v>
      </c>
      <c r="B279" s="70"/>
      <c r="C279" s="70"/>
      <c r="D279" s="61"/>
      <c r="E279" s="61" t="s">
        <v>384</v>
      </c>
      <c r="F279" s="4"/>
      <c r="G279" s="4"/>
      <c r="H279" s="184"/>
      <c r="I279" s="4"/>
      <c r="J279" s="4"/>
      <c r="K279" s="4"/>
      <c r="L279" s="61"/>
      <c r="M279" s="4"/>
      <c r="N279" s="4"/>
    </row>
    <row r="280" spans="1:14" hidden="1" x14ac:dyDescent="0.25">
      <c r="A280" s="5" t="s">
        <v>529</v>
      </c>
      <c r="B280" s="70"/>
      <c r="C280" s="70"/>
      <c r="D280" s="61"/>
      <c r="E280" s="61" t="s">
        <v>384</v>
      </c>
      <c r="F280" s="4"/>
      <c r="G280" s="4"/>
      <c r="H280" s="184"/>
      <c r="I280" s="4"/>
      <c r="J280" s="4"/>
      <c r="K280" s="4"/>
      <c r="L280" s="61"/>
      <c r="M280" s="4"/>
      <c r="N280" s="4"/>
    </row>
    <row r="281" spans="1:14" x14ac:dyDescent="0.25">
      <c r="A281" s="5" t="s">
        <v>530</v>
      </c>
      <c r="B281" s="70"/>
      <c r="C281" s="70"/>
      <c r="D281" s="61"/>
      <c r="E281" s="61" t="s">
        <v>384</v>
      </c>
      <c r="F281" s="4"/>
      <c r="G281" s="4"/>
      <c r="H281" s="184"/>
      <c r="I281" s="4"/>
      <c r="J281" s="4"/>
      <c r="K281" s="4"/>
      <c r="L281" s="61"/>
      <c r="M281" s="4"/>
      <c r="N281" s="4"/>
    </row>
    <row r="282" spans="1:14" x14ac:dyDescent="0.25">
      <c r="A282" s="5" t="s">
        <v>531</v>
      </c>
      <c r="B282" s="70"/>
      <c r="C282" s="70"/>
      <c r="D282" s="61"/>
      <c r="E282" s="61" t="s">
        <v>384</v>
      </c>
      <c r="F282" s="4"/>
      <c r="G282" s="4"/>
      <c r="H282" s="184"/>
      <c r="I282" s="4"/>
      <c r="J282" s="4"/>
      <c r="K282" s="4"/>
      <c r="L282" s="61"/>
      <c r="M282" s="4"/>
      <c r="N282" s="4"/>
    </row>
    <row r="283" spans="1:14" x14ac:dyDescent="0.25">
      <c r="A283" s="166" t="s">
        <v>532</v>
      </c>
      <c r="B283" s="166" t="s">
        <v>427</v>
      </c>
      <c r="C283" s="166"/>
      <c r="D283" s="154"/>
      <c r="E283" s="154" t="s">
        <v>384</v>
      </c>
      <c r="F283" s="155"/>
      <c r="G283" s="155"/>
      <c r="H283" s="196"/>
      <c r="I283" s="155"/>
      <c r="J283" s="155"/>
      <c r="K283" s="155"/>
      <c r="L283" s="154"/>
      <c r="M283" s="155"/>
      <c r="N283" s="155"/>
    </row>
    <row r="284" spans="1:14" x14ac:dyDescent="0.25">
      <c r="A284" s="85" t="s">
        <v>533</v>
      </c>
      <c r="B284" s="70" t="s">
        <v>427</v>
      </c>
      <c r="C284" s="70"/>
      <c r="D284" s="61" t="s">
        <v>534</v>
      </c>
      <c r="E284" s="61"/>
      <c r="F284" s="4"/>
      <c r="G284" s="4"/>
      <c r="H284" s="184"/>
      <c r="I284" s="4"/>
      <c r="J284" s="4"/>
      <c r="K284" s="4"/>
      <c r="L284" s="61"/>
      <c r="M284" s="4"/>
      <c r="N284" s="4"/>
    </row>
    <row r="285" spans="1:14" x14ac:dyDescent="0.25">
      <c r="A285" s="85" t="s">
        <v>535</v>
      </c>
      <c r="B285" s="70" t="s">
        <v>427</v>
      </c>
      <c r="C285" s="70"/>
      <c r="D285" s="61" t="s">
        <v>534</v>
      </c>
      <c r="E285" s="61"/>
      <c r="F285" s="4"/>
      <c r="G285" s="4"/>
      <c r="H285" s="184"/>
      <c r="I285" s="4"/>
      <c r="J285" s="4"/>
      <c r="K285" s="4"/>
      <c r="L285" s="61"/>
      <c r="M285" s="4"/>
      <c r="N285" s="4"/>
    </row>
    <row r="286" spans="1:14" x14ac:dyDescent="0.25">
      <c r="A286" s="85" t="s">
        <v>536</v>
      </c>
      <c r="B286" s="70" t="s">
        <v>427</v>
      </c>
      <c r="C286" s="70"/>
      <c r="D286" s="61" t="s">
        <v>534</v>
      </c>
      <c r="E286" s="61"/>
      <c r="F286" s="4"/>
      <c r="G286" s="4"/>
      <c r="H286" s="184"/>
      <c r="I286" s="4"/>
      <c r="J286" s="4"/>
      <c r="K286" s="4"/>
      <c r="L286" s="61"/>
      <c r="M286" s="4"/>
      <c r="N286" s="4"/>
    </row>
    <row r="287" spans="1:14" x14ac:dyDescent="0.25">
      <c r="A287" s="85" t="s">
        <v>537</v>
      </c>
      <c r="B287" s="70" t="s">
        <v>427</v>
      </c>
      <c r="C287" s="70"/>
      <c r="D287" s="61" t="s">
        <v>534</v>
      </c>
      <c r="E287" s="61"/>
      <c r="F287" s="4"/>
      <c r="G287" s="4"/>
      <c r="H287" s="184"/>
      <c r="I287" s="4"/>
      <c r="J287" s="4"/>
      <c r="K287" s="4"/>
      <c r="L287" s="61"/>
      <c r="M287" s="4"/>
      <c r="N287" s="4"/>
    </row>
    <row r="288" spans="1:14" x14ac:dyDescent="0.25">
      <c r="A288" s="85" t="s">
        <v>537</v>
      </c>
      <c r="B288" s="70" t="s">
        <v>427</v>
      </c>
      <c r="C288" s="70"/>
      <c r="D288" s="61" t="s">
        <v>534</v>
      </c>
      <c r="E288" s="61"/>
      <c r="F288" s="4"/>
      <c r="G288" s="4"/>
      <c r="H288" s="184"/>
      <c r="I288" s="4"/>
      <c r="J288" s="4"/>
      <c r="K288" s="4"/>
      <c r="L288" s="61"/>
      <c r="M288" s="4"/>
      <c r="N288" s="4"/>
    </row>
    <row r="289" spans="1:14" x14ac:dyDescent="0.25">
      <c r="A289" s="85" t="s">
        <v>537</v>
      </c>
      <c r="B289" s="70" t="s">
        <v>427</v>
      </c>
      <c r="C289" s="70"/>
      <c r="D289" s="61" t="s">
        <v>534</v>
      </c>
      <c r="E289" s="61"/>
      <c r="F289" s="4"/>
      <c r="G289" s="4"/>
      <c r="H289" s="184"/>
      <c r="I289" s="4"/>
      <c r="J289" s="4"/>
      <c r="K289" s="4"/>
      <c r="L289" s="61"/>
      <c r="M289" s="4"/>
      <c r="N289" s="4"/>
    </row>
    <row r="290" spans="1:14" x14ac:dyDescent="0.25">
      <c r="A290" s="85" t="s">
        <v>538</v>
      </c>
      <c r="B290" s="70" t="s">
        <v>427</v>
      </c>
      <c r="C290" s="70"/>
      <c r="D290" s="61" t="s">
        <v>534</v>
      </c>
      <c r="E290" s="61"/>
      <c r="F290" s="4"/>
      <c r="G290" s="4"/>
      <c r="H290" s="184"/>
      <c r="I290" s="4"/>
      <c r="J290" s="4"/>
      <c r="K290" s="4"/>
      <c r="L290" s="61"/>
      <c r="M290" s="4"/>
      <c r="N290" s="4"/>
    </row>
    <row r="291" spans="1:14" x14ac:dyDescent="0.25">
      <c r="A291" s="85" t="s">
        <v>539</v>
      </c>
      <c r="B291" s="70" t="s">
        <v>427</v>
      </c>
      <c r="C291" s="70"/>
      <c r="D291" s="61" t="s">
        <v>534</v>
      </c>
      <c r="E291" s="61"/>
      <c r="F291" s="4"/>
      <c r="G291" s="4"/>
      <c r="H291" s="184"/>
      <c r="I291" s="4"/>
      <c r="J291" s="4"/>
      <c r="K291" s="4"/>
      <c r="L291" s="61"/>
      <c r="M291" s="4"/>
      <c r="N291" s="4"/>
    </row>
    <row r="292" spans="1:14" x14ac:dyDescent="0.25">
      <c r="A292" s="85" t="s">
        <v>540</v>
      </c>
      <c r="B292" s="70" t="s">
        <v>427</v>
      </c>
      <c r="C292" s="70"/>
      <c r="D292" s="61" t="s">
        <v>534</v>
      </c>
      <c r="E292" s="61"/>
      <c r="F292" s="4"/>
      <c r="G292" s="4"/>
      <c r="H292" s="184"/>
      <c r="I292" s="4"/>
      <c r="J292" s="4"/>
      <c r="K292" s="4"/>
      <c r="L292" s="61"/>
      <c r="M292" s="4"/>
      <c r="N292" s="4"/>
    </row>
    <row r="293" spans="1:14" hidden="1" x14ac:dyDescent="0.25">
      <c r="A293" s="166" t="s">
        <v>541</v>
      </c>
      <c r="B293" s="166" t="s">
        <v>456</v>
      </c>
      <c r="C293" s="166"/>
      <c r="D293" s="154"/>
      <c r="E293" s="154" t="s">
        <v>384</v>
      </c>
      <c r="F293" s="155"/>
      <c r="G293" s="155"/>
      <c r="H293" s="196"/>
      <c r="I293" s="155"/>
      <c r="J293" s="155"/>
      <c r="K293" s="155"/>
      <c r="L293" s="154"/>
      <c r="M293" s="155"/>
      <c r="N293" s="155"/>
    </row>
    <row r="294" spans="1:14" hidden="1" x14ac:dyDescent="0.25">
      <c r="A294" s="85" t="s">
        <v>542</v>
      </c>
      <c r="B294" s="70" t="s">
        <v>456</v>
      </c>
      <c r="C294" s="70"/>
      <c r="D294" s="61" t="s">
        <v>543</v>
      </c>
      <c r="E294" s="61" t="s">
        <v>384</v>
      </c>
      <c r="F294" s="4"/>
      <c r="G294" s="4" t="s">
        <v>544</v>
      </c>
      <c r="H294" s="184" t="s">
        <v>545</v>
      </c>
      <c r="I294" s="4" t="s">
        <v>110</v>
      </c>
      <c r="J294" s="4"/>
      <c r="K294" s="4"/>
      <c r="L294" s="61"/>
      <c r="M294" s="4"/>
      <c r="N294" s="4"/>
    </row>
    <row r="295" spans="1:14" x14ac:dyDescent="0.25">
      <c r="A295" s="94" t="s">
        <v>546</v>
      </c>
      <c r="B295" s="85"/>
      <c r="C295" s="85"/>
      <c r="D295" s="61" t="s">
        <v>547</v>
      </c>
      <c r="E295" s="61" t="s">
        <v>384</v>
      </c>
      <c r="F295" s="4"/>
      <c r="G295" s="4"/>
      <c r="H295" s="184"/>
      <c r="I295" s="4"/>
      <c r="J295" s="4"/>
      <c r="K295" s="4"/>
      <c r="L295" s="61"/>
      <c r="M295" s="4"/>
      <c r="N295" s="4"/>
    </row>
    <row r="296" spans="1:14" x14ac:dyDescent="0.25">
      <c r="A296" s="94" t="s">
        <v>548</v>
      </c>
      <c r="B296" s="85"/>
      <c r="C296" s="85"/>
      <c r="D296" s="61"/>
      <c r="E296" s="61" t="s">
        <v>384</v>
      </c>
      <c r="F296" s="4"/>
      <c r="G296" s="4"/>
      <c r="H296" s="184"/>
      <c r="I296" s="4"/>
      <c r="J296" s="4"/>
      <c r="K296" s="4"/>
      <c r="L296" s="61"/>
      <c r="M296" s="4"/>
      <c r="N296" s="4"/>
    </row>
    <row r="297" spans="1:14" x14ac:dyDescent="0.25">
      <c r="A297" s="177" t="s">
        <v>549</v>
      </c>
      <c r="B297" s="166" t="s">
        <v>549</v>
      </c>
      <c r="C297" s="166"/>
      <c r="D297" s="167"/>
      <c r="E297" s="167"/>
      <c r="F297" s="177"/>
      <c r="G297" s="155"/>
      <c r="H297" s="196"/>
      <c r="I297" s="155"/>
      <c r="J297" s="155"/>
      <c r="K297" s="155"/>
      <c r="L297" s="154"/>
      <c r="M297" s="177"/>
      <c r="N297" s="155"/>
    </row>
    <row r="298" spans="1:14" x14ac:dyDescent="0.25">
      <c r="A298" s="78" t="s">
        <v>10</v>
      </c>
      <c r="B298" s="130" t="s">
        <v>549</v>
      </c>
      <c r="C298" s="130"/>
      <c r="D298" s="61" t="s">
        <v>550</v>
      </c>
      <c r="E298" s="61"/>
      <c r="F298" s="59"/>
      <c r="G298" s="4" t="s">
        <v>473</v>
      </c>
      <c r="H298" s="184">
        <v>1680</v>
      </c>
      <c r="I298" s="4" t="s">
        <v>110</v>
      </c>
      <c r="J298" s="4"/>
      <c r="K298" s="4" t="s">
        <v>117</v>
      </c>
      <c r="L298" s="118" t="s">
        <v>118</v>
      </c>
      <c r="M298" s="59" t="s">
        <v>551</v>
      </c>
      <c r="N298" s="4"/>
    </row>
    <row r="299" spans="1:14" x14ac:dyDescent="0.25">
      <c r="A299" s="78" t="s">
        <v>10</v>
      </c>
      <c r="B299" s="130" t="s">
        <v>549</v>
      </c>
      <c r="C299" s="130"/>
      <c r="D299" s="61" t="s">
        <v>58</v>
      </c>
      <c r="E299" s="61"/>
      <c r="F299" s="59"/>
      <c r="G299" s="4" t="s">
        <v>473</v>
      </c>
      <c r="H299" s="184">
        <v>20</v>
      </c>
      <c r="I299" s="4" t="s">
        <v>110</v>
      </c>
      <c r="J299" s="4"/>
      <c r="K299" s="4" t="s">
        <v>117</v>
      </c>
      <c r="L299" s="118" t="s">
        <v>118</v>
      </c>
      <c r="M299" s="59" t="s">
        <v>551</v>
      </c>
      <c r="N299" s="4"/>
    </row>
    <row r="300" spans="1:14" x14ac:dyDescent="0.25">
      <c r="A300" s="94" t="s">
        <v>552</v>
      </c>
      <c r="B300" s="130" t="s">
        <v>549</v>
      </c>
      <c r="C300" s="130"/>
      <c r="D300" s="61"/>
      <c r="E300" s="61"/>
      <c r="F300" s="4"/>
      <c r="G300" s="4" t="s">
        <v>175</v>
      </c>
      <c r="H300" s="184">
        <v>3701.4</v>
      </c>
      <c r="I300" s="4" t="s">
        <v>110</v>
      </c>
      <c r="J300" s="4"/>
      <c r="K300" s="4" t="s">
        <v>198</v>
      </c>
      <c r="L300" s="61"/>
      <c r="M300" s="4"/>
      <c r="N300" s="4"/>
    </row>
    <row r="301" spans="1:14" x14ac:dyDescent="0.25">
      <c r="A301" s="78" t="s">
        <v>553</v>
      </c>
      <c r="B301" s="130" t="s">
        <v>549</v>
      </c>
      <c r="C301" s="130"/>
      <c r="D301" s="61" t="s">
        <v>554</v>
      </c>
      <c r="E301" s="61"/>
      <c r="F301" s="4"/>
      <c r="G301" s="4" t="s">
        <v>175</v>
      </c>
      <c r="H301" s="232">
        <f>#REF!</f>
        <v>21.280193798449609</v>
      </c>
      <c r="I301" s="4" t="s">
        <v>110</v>
      </c>
      <c r="J301" s="4"/>
      <c r="K301" s="4" t="s">
        <v>198</v>
      </c>
      <c r="L301" s="61"/>
      <c r="M301" s="4"/>
      <c r="N301" s="4"/>
    </row>
    <row r="302" spans="1:14" x14ac:dyDescent="0.25">
      <c r="A302" s="78" t="s">
        <v>553</v>
      </c>
      <c r="B302" s="130" t="s">
        <v>549</v>
      </c>
      <c r="C302" s="130"/>
      <c r="D302" s="61" t="s">
        <v>555</v>
      </c>
      <c r="E302" s="61"/>
      <c r="F302" s="4"/>
      <c r="G302" s="4" t="s">
        <v>175</v>
      </c>
      <c r="H302" s="232">
        <f>#REF!</f>
        <v>8.9105813953488369</v>
      </c>
      <c r="I302" s="4" t="s">
        <v>110</v>
      </c>
      <c r="J302" s="4"/>
      <c r="K302" s="4" t="s">
        <v>198</v>
      </c>
      <c r="L302" s="61"/>
      <c r="M302" s="4"/>
      <c r="N302" s="4"/>
    </row>
    <row r="303" spans="1:14" x14ac:dyDescent="0.25">
      <c r="A303" s="78" t="s">
        <v>553</v>
      </c>
      <c r="B303" s="130" t="s">
        <v>549</v>
      </c>
      <c r="C303" s="130"/>
      <c r="D303" s="61" t="s">
        <v>58</v>
      </c>
      <c r="E303" s="61"/>
      <c r="F303" s="4"/>
      <c r="G303" s="4" t="s">
        <v>175</v>
      </c>
      <c r="H303" s="232">
        <f>#REF!</f>
        <v>626.85614522394485</v>
      </c>
      <c r="I303" s="4" t="s">
        <v>110</v>
      </c>
      <c r="J303" s="4"/>
      <c r="K303" s="4" t="s">
        <v>198</v>
      </c>
      <c r="L303" s="61"/>
      <c r="M303" s="4"/>
      <c r="N303" s="4"/>
    </row>
    <row r="304" spans="1:14" x14ac:dyDescent="0.25">
      <c r="A304" s="78" t="s">
        <v>556</v>
      </c>
      <c r="B304" s="130" t="s">
        <v>549</v>
      </c>
      <c r="C304" s="130"/>
      <c r="D304" s="61" t="s">
        <v>557</v>
      </c>
      <c r="E304" s="61"/>
      <c r="F304" s="4"/>
      <c r="G304" s="4" t="s">
        <v>175</v>
      </c>
      <c r="H304" s="233">
        <f>#REF!</f>
        <v>0.98470835000000001</v>
      </c>
      <c r="I304" s="4" t="s">
        <v>110</v>
      </c>
      <c r="J304" s="4"/>
      <c r="K304" s="4" t="s">
        <v>198</v>
      </c>
      <c r="L304" s="61"/>
      <c r="M304" s="4"/>
      <c r="N304" s="4"/>
    </row>
    <row r="305" spans="1:14" x14ac:dyDescent="0.25">
      <c r="A305" s="78" t="s">
        <v>556</v>
      </c>
      <c r="B305" s="130" t="s">
        <v>549</v>
      </c>
      <c r="C305" s="130"/>
      <c r="D305" s="61" t="s">
        <v>558</v>
      </c>
      <c r="E305" s="61"/>
      <c r="F305" s="4"/>
      <c r="G305" s="4" t="s">
        <v>175</v>
      </c>
      <c r="H305" s="233">
        <f>#REF!</f>
        <v>0.98470835000000001</v>
      </c>
      <c r="I305" s="4" t="s">
        <v>110</v>
      </c>
      <c r="J305" s="4"/>
      <c r="K305" s="4" t="s">
        <v>198</v>
      </c>
      <c r="L305" s="61"/>
      <c r="M305" s="4"/>
      <c r="N305" s="4"/>
    </row>
    <row r="306" spans="1:14" x14ac:dyDescent="0.25">
      <c r="A306" s="78" t="s">
        <v>556</v>
      </c>
      <c r="B306" s="130" t="s">
        <v>549</v>
      </c>
      <c r="C306" s="130"/>
      <c r="D306" s="61" t="s">
        <v>554</v>
      </c>
      <c r="E306" s="61"/>
      <c r="F306" s="4"/>
      <c r="G306" s="4" t="s">
        <v>175</v>
      </c>
      <c r="H306" s="233">
        <f>#REF!</f>
        <v>21.280193798449609</v>
      </c>
      <c r="I306" s="4" t="s">
        <v>110</v>
      </c>
      <c r="J306" s="4"/>
      <c r="K306" s="4" t="s">
        <v>198</v>
      </c>
      <c r="L306" s="61"/>
      <c r="M306" s="4"/>
      <c r="N306" s="4"/>
    </row>
    <row r="307" spans="1:14" x14ac:dyDescent="0.25">
      <c r="A307" s="207" t="s">
        <v>559</v>
      </c>
      <c r="B307" s="130" t="s">
        <v>549</v>
      </c>
      <c r="C307" s="130"/>
      <c r="D307" s="61" t="s">
        <v>557</v>
      </c>
      <c r="E307" s="61"/>
      <c r="F307" s="4"/>
      <c r="G307" s="4" t="s">
        <v>175</v>
      </c>
      <c r="H307" s="233">
        <f>#REF!</f>
        <v>21.280193798449609</v>
      </c>
      <c r="I307" s="4" t="s">
        <v>110</v>
      </c>
      <c r="J307" s="4" t="s">
        <v>560</v>
      </c>
      <c r="K307" s="4" t="s">
        <v>198</v>
      </c>
      <c r="L307" s="61"/>
      <c r="M307" s="4"/>
      <c r="N307" s="4"/>
    </row>
    <row r="308" spans="1:14" x14ac:dyDescent="0.25">
      <c r="A308" s="207" t="s">
        <v>559</v>
      </c>
      <c r="B308" s="130" t="s">
        <v>549</v>
      </c>
      <c r="C308" s="130"/>
      <c r="D308" s="61" t="s">
        <v>558</v>
      </c>
      <c r="E308" s="61"/>
      <c r="F308" s="4"/>
      <c r="G308" s="4" t="s">
        <v>175</v>
      </c>
      <c r="H308" s="233">
        <f>#REF!</f>
        <v>21.280193798449609</v>
      </c>
      <c r="I308" s="4" t="s">
        <v>110</v>
      </c>
      <c r="J308" s="4" t="s">
        <v>560</v>
      </c>
      <c r="K308" s="4" t="s">
        <v>198</v>
      </c>
      <c r="L308" s="61"/>
      <c r="M308" s="4"/>
      <c r="N308" s="4"/>
    </row>
    <row r="309" spans="1:14" x14ac:dyDescent="0.25">
      <c r="A309" s="207" t="s">
        <v>559</v>
      </c>
      <c r="B309" s="130" t="s">
        <v>549</v>
      </c>
      <c r="C309" s="130"/>
      <c r="D309" s="61" t="s">
        <v>554</v>
      </c>
      <c r="E309" s="61"/>
      <c r="F309" s="4"/>
      <c r="G309" s="4" t="s">
        <v>175</v>
      </c>
      <c r="H309" s="233">
        <f>#REF!</f>
        <v>21.280193798449609</v>
      </c>
      <c r="I309" s="4" t="s">
        <v>110</v>
      </c>
      <c r="J309" s="4" t="s">
        <v>560</v>
      </c>
      <c r="K309" s="4" t="s">
        <v>198</v>
      </c>
      <c r="L309" s="61"/>
      <c r="M309" s="4"/>
      <c r="N309" s="4"/>
    </row>
    <row r="310" spans="1:14" x14ac:dyDescent="0.25">
      <c r="A310" s="207" t="s">
        <v>559</v>
      </c>
      <c r="B310" s="130" t="s">
        <v>549</v>
      </c>
      <c r="C310" s="130"/>
      <c r="D310" s="61" t="s">
        <v>58</v>
      </c>
      <c r="E310" s="61"/>
      <c r="F310" s="4"/>
      <c r="G310" s="4" t="s">
        <v>175</v>
      </c>
      <c r="H310" s="233">
        <f>#REF!</f>
        <v>8.8832713178294576</v>
      </c>
      <c r="I310" s="4" t="s">
        <v>110</v>
      </c>
      <c r="J310" s="4" t="s">
        <v>560</v>
      </c>
      <c r="K310" s="4" t="s">
        <v>198</v>
      </c>
      <c r="L310" s="61"/>
      <c r="M310" s="4"/>
      <c r="N310" s="4"/>
    </row>
    <row r="311" spans="1:14" x14ac:dyDescent="0.25">
      <c r="A311" s="78" t="s">
        <v>561</v>
      </c>
      <c r="B311" s="130" t="s">
        <v>549</v>
      </c>
      <c r="C311" s="130"/>
      <c r="D311" s="61"/>
      <c r="E311" s="61"/>
      <c r="F311" s="52"/>
      <c r="G311" s="5" t="s">
        <v>34</v>
      </c>
      <c r="H311" s="184">
        <v>467</v>
      </c>
      <c r="I311" s="4" t="s">
        <v>110</v>
      </c>
      <c r="J311" s="4"/>
      <c r="K311" s="4"/>
      <c r="L311" s="61"/>
      <c r="M311" s="52"/>
      <c r="N311" s="4"/>
    </row>
    <row r="312" spans="1:14" x14ac:dyDescent="0.25">
      <c r="A312" s="85" t="s">
        <v>196</v>
      </c>
      <c r="B312" s="70" t="s">
        <v>549</v>
      </c>
      <c r="C312" s="70"/>
      <c r="D312" s="61" t="s">
        <v>558</v>
      </c>
      <c r="E312" s="61"/>
      <c r="F312" s="4"/>
      <c r="G312" s="4" t="s">
        <v>175</v>
      </c>
      <c r="H312" s="233">
        <f>#REF!</f>
        <v>21.280193798449609</v>
      </c>
      <c r="I312" s="4" t="s">
        <v>110</v>
      </c>
      <c r="J312" s="4"/>
      <c r="K312" s="4" t="s">
        <v>198</v>
      </c>
      <c r="L312" s="61"/>
      <c r="M312" s="4"/>
      <c r="N312" s="4"/>
    </row>
    <row r="313" spans="1:14" x14ac:dyDescent="0.25">
      <c r="A313" s="85" t="s">
        <v>196</v>
      </c>
      <c r="B313" s="70" t="s">
        <v>549</v>
      </c>
      <c r="C313" s="70"/>
      <c r="D313" s="61" t="s">
        <v>554</v>
      </c>
      <c r="E313" s="61"/>
      <c r="F313" s="4"/>
      <c r="G313" s="4" t="s">
        <v>175</v>
      </c>
      <c r="H313" s="233">
        <f>#REF!</f>
        <v>21.280193798449609</v>
      </c>
      <c r="I313" s="4" t="s">
        <v>110</v>
      </c>
      <c r="J313" s="4"/>
      <c r="K313" s="4" t="s">
        <v>198</v>
      </c>
      <c r="L313" s="61"/>
      <c r="M313" s="4"/>
      <c r="N313" s="4"/>
    </row>
    <row r="314" spans="1:14" x14ac:dyDescent="0.25">
      <c r="A314" s="85" t="s">
        <v>196</v>
      </c>
      <c r="B314" s="70" t="s">
        <v>549</v>
      </c>
      <c r="C314" s="70"/>
      <c r="D314" s="61" t="s">
        <v>78</v>
      </c>
      <c r="E314" s="61"/>
      <c r="F314" s="4"/>
      <c r="G314" s="4" t="s">
        <v>175</v>
      </c>
      <c r="H314" s="233">
        <f>#REF!</f>
        <v>8.9105813953488369</v>
      </c>
      <c r="I314" s="4" t="s">
        <v>110</v>
      </c>
      <c r="J314" s="4"/>
      <c r="K314" s="4" t="s">
        <v>198</v>
      </c>
      <c r="L314" s="61"/>
      <c r="M314" s="4"/>
      <c r="N314" s="4"/>
    </row>
    <row r="315" spans="1:14" x14ac:dyDescent="0.25">
      <c r="A315" s="85" t="s">
        <v>196</v>
      </c>
      <c r="B315" s="70" t="s">
        <v>549</v>
      </c>
      <c r="C315" s="70"/>
      <c r="D315" s="61" t="s">
        <v>58</v>
      </c>
      <c r="E315" s="61"/>
      <c r="F315" s="4"/>
      <c r="G315" s="4" t="s">
        <v>175</v>
      </c>
      <c r="H315" s="233">
        <f>#REF!</f>
        <v>828.01354454406157</v>
      </c>
      <c r="I315" s="4" t="s">
        <v>110</v>
      </c>
      <c r="J315" s="4"/>
      <c r="K315" s="4" t="s">
        <v>198</v>
      </c>
      <c r="L315" s="61"/>
      <c r="M315" s="4"/>
      <c r="N315" s="4"/>
    </row>
    <row r="316" spans="1:14" x14ac:dyDescent="0.25">
      <c r="A316" s="100" t="s">
        <v>562</v>
      </c>
      <c r="B316" s="134" t="s">
        <v>549</v>
      </c>
      <c r="C316" s="134"/>
      <c r="D316" s="101" t="s">
        <v>558</v>
      </c>
      <c r="E316" s="101"/>
      <c r="F316" s="102"/>
      <c r="G316" s="102" t="s">
        <v>175</v>
      </c>
      <c r="H316" s="233">
        <f>#REF!</f>
        <v>21.280193798449609</v>
      </c>
      <c r="I316" s="4" t="s">
        <v>110</v>
      </c>
      <c r="J316" s="4"/>
      <c r="K316" s="4" t="s">
        <v>198</v>
      </c>
      <c r="L316" s="61"/>
      <c r="M316" s="102"/>
      <c r="N316" s="102"/>
    </row>
    <row r="317" spans="1:14" x14ac:dyDescent="0.25">
      <c r="A317" s="100" t="s">
        <v>562</v>
      </c>
      <c r="B317" s="134" t="s">
        <v>549</v>
      </c>
      <c r="C317" s="134"/>
      <c r="D317" s="101" t="s">
        <v>554</v>
      </c>
      <c r="E317" s="101"/>
      <c r="F317" s="102"/>
      <c r="G317" s="102" t="s">
        <v>175</v>
      </c>
      <c r="H317" s="233">
        <f>#REF!</f>
        <v>21.280193798449609</v>
      </c>
      <c r="I317" s="4" t="s">
        <v>110</v>
      </c>
      <c r="J317" s="4"/>
      <c r="K317" s="4" t="s">
        <v>198</v>
      </c>
      <c r="L317" s="61"/>
      <c r="M317" s="102"/>
      <c r="N317" s="102"/>
    </row>
    <row r="318" spans="1:14" x14ac:dyDescent="0.25">
      <c r="A318" s="100" t="s">
        <v>562</v>
      </c>
      <c r="B318" s="134" t="s">
        <v>549</v>
      </c>
      <c r="C318" s="134"/>
      <c r="D318" s="101" t="s">
        <v>78</v>
      </c>
      <c r="E318" s="101"/>
      <c r="F318" s="102"/>
      <c r="G318" s="102" t="s">
        <v>175</v>
      </c>
      <c r="H318" s="233">
        <f>#REF!</f>
        <v>8.9105813953488369</v>
      </c>
      <c r="I318" s="4" t="s">
        <v>110</v>
      </c>
      <c r="J318" s="4"/>
      <c r="K318" s="4" t="s">
        <v>198</v>
      </c>
      <c r="L318" s="61"/>
      <c r="M318" s="102"/>
      <c r="N318" s="102"/>
    </row>
    <row r="319" spans="1:14" x14ac:dyDescent="0.25">
      <c r="A319" s="100" t="s">
        <v>562</v>
      </c>
      <c r="B319" s="134" t="s">
        <v>549</v>
      </c>
      <c r="C319" s="134"/>
      <c r="D319" s="101" t="s">
        <v>58</v>
      </c>
      <c r="E319" s="101"/>
      <c r="F319" s="102"/>
      <c r="G319" s="102" t="s">
        <v>175</v>
      </c>
      <c r="H319" s="233">
        <f>#REF!</f>
        <v>1041.7849725927272</v>
      </c>
      <c r="I319" s="4" t="s">
        <v>110</v>
      </c>
      <c r="J319" s="4"/>
      <c r="K319" s="4" t="s">
        <v>198</v>
      </c>
      <c r="L319" s="61"/>
      <c r="M319" s="102"/>
      <c r="N319" s="102"/>
    </row>
    <row r="320" spans="1:14" x14ac:dyDescent="0.25">
      <c r="A320" s="100" t="s">
        <v>563</v>
      </c>
      <c r="B320" s="134" t="s">
        <v>549</v>
      </c>
      <c r="C320" s="134"/>
      <c r="D320" s="101" t="s">
        <v>558</v>
      </c>
      <c r="E320" s="101"/>
      <c r="F320" s="102"/>
      <c r="G320" s="102" t="s">
        <v>175</v>
      </c>
      <c r="H320" s="233">
        <f>#REF!</f>
        <v>21.280193798449609</v>
      </c>
      <c r="I320" s="4" t="s">
        <v>110</v>
      </c>
      <c r="J320" s="4"/>
      <c r="K320" s="4" t="s">
        <v>198</v>
      </c>
      <c r="L320" s="61"/>
      <c r="M320" s="102"/>
      <c r="N320" s="102"/>
    </row>
    <row r="321" spans="1:21" x14ac:dyDescent="0.25">
      <c r="A321" s="100" t="s">
        <v>563</v>
      </c>
      <c r="B321" s="134" t="s">
        <v>549</v>
      </c>
      <c r="C321" s="134"/>
      <c r="D321" s="101" t="s">
        <v>554</v>
      </c>
      <c r="E321" s="101"/>
      <c r="F321" s="102"/>
      <c r="G321" s="102" t="s">
        <v>175</v>
      </c>
      <c r="H321" s="233">
        <f>#REF!</f>
        <v>21.280193798449609</v>
      </c>
      <c r="I321" s="4" t="s">
        <v>110</v>
      </c>
      <c r="J321" s="4"/>
      <c r="K321" s="4" t="s">
        <v>198</v>
      </c>
      <c r="L321" s="61"/>
      <c r="M321" s="102"/>
      <c r="N321" s="102"/>
    </row>
    <row r="322" spans="1:21" x14ac:dyDescent="0.25">
      <c r="A322" s="100" t="s">
        <v>563</v>
      </c>
      <c r="B322" s="134" t="s">
        <v>549</v>
      </c>
      <c r="C322" s="134"/>
      <c r="D322" s="101" t="s">
        <v>78</v>
      </c>
      <c r="E322" s="101"/>
      <c r="F322" s="102"/>
      <c r="G322" s="102" t="s">
        <v>175</v>
      </c>
      <c r="H322" s="233">
        <f>#REF!</f>
        <v>8.9105813953488369</v>
      </c>
      <c r="I322" s="4" t="s">
        <v>110</v>
      </c>
      <c r="J322" s="4"/>
      <c r="K322" s="4" t="s">
        <v>198</v>
      </c>
      <c r="L322" s="61"/>
      <c r="M322" s="102"/>
      <c r="N322" s="102"/>
    </row>
    <row r="323" spans="1:21" x14ac:dyDescent="0.25">
      <c r="A323" s="100" t="s">
        <v>563</v>
      </c>
      <c r="B323" s="134" t="s">
        <v>549</v>
      </c>
      <c r="C323" s="134"/>
      <c r="D323" s="101" t="s">
        <v>58</v>
      </c>
      <c r="E323" s="101"/>
      <c r="F323" s="102"/>
      <c r="G323" s="102" t="s">
        <v>175</v>
      </c>
      <c r="H323" s="233">
        <f>#REF!</f>
        <v>1041.7849725927272</v>
      </c>
      <c r="I323" s="4" t="s">
        <v>110</v>
      </c>
      <c r="J323" s="4"/>
      <c r="K323" s="4" t="s">
        <v>198</v>
      </c>
      <c r="L323" s="61"/>
      <c r="M323" s="102"/>
      <c r="N323" s="102"/>
    </row>
    <row r="324" spans="1:21" x14ac:dyDescent="0.25">
      <c r="A324" s="100" t="s">
        <v>62</v>
      </c>
      <c r="B324" s="134" t="s">
        <v>549</v>
      </c>
      <c r="C324" s="134"/>
      <c r="D324" s="101" t="s">
        <v>558</v>
      </c>
      <c r="E324" s="101"/>
      <c r="F324" s="102"/>
      <c r="G324" s="102" t="s">
        <v>175</v>
      </c>
      <c r="H324" s="233">
        <f>#REF!</f>
        <v>21.280193798449609</v>
      </c>
      <c r="I324" s="4" t="s">
        <v>110</v>
      </c>
      <c r="J324" s="4"/>
      <c r="K324" s="4" t="s">
        <v>198</v>
      </c>
      <c r="L324" s="61"/>
      <c r="M324" s="102"/>
      <c r="N324" s="102"/>
    </row>
    <row r="325" spans="1:21" x14ac:dyDescent="0.25">
      <c r="A325" s="100" t="s">
        <v>62</v>
      </c>
      <c r="B325" s="134" t="s">
        <v>549</v>
      </c>
      <c r="C325" s="134"/>
      <c r="D325" s="101" t="s">
        <v>554</v>
      </c>
      <c r="E325" s="101"/>
      <c r="F325" s="102"/>
      <c r="G325" s="102" t="s">
        <v>175</v>
      </c>
      <c r="H325" s="233">
        <f>#REF!</f>
        <v>21.280193798449609</v>
      </c>
      <c r="I325" s="4" t="s">
        <v>110</v>
      </c>
      <c r="J325" s="4"/>
      <c r="K325" s="4" t="s">
        <v>198</v>
      </c>
      <c r="L325" s="61"/>
      <c r="M325" s="102"/>
      <c r="N325" s="102"/>
    </row>
    <row r="326" spans="1:21" x14ac:dyDescent="0.25">
      <c r="A326" s="100" t="s">
        <v>62</v>
      </c>
      <c r="B326" s="134" t="s">
        <v>549</v>
      </c>
      <c r="C326" s="134"/>
      <c r="D326" s="101" t="s">
        <v>78</v>
      </c>
      <c r="E326" s="101"/>
      <c r="F326" s="102"/>
      <c r="G326" s="102" t="s">
        <v>175</v>
      </c>
      <c r="H326" s="233">
        <f>#REF!</f>
        <v>8.9105813953488369</v>
      </c>
      <c r="I326" s="4" t="s">
        <v>110</v>
      </c>
      <c r="J326" s="4"/>
      <c r="K326" s="4" t="s">
        <v>198</v>
      </c>
      <c r="L326" s="61"/>
      <c r="M326" s="102"/>
      <c r="N326" s="102"/>
    </row>
    <row r="327" spans="1:21" x14ac:dyDescent="0.25">
      <c r="A327" s="100" t="s">
        <v>62</v>
      </c>
      <c r="B327" s="134" t="s">
        <v>549</v>
      </c>
      <c r="C327" s="134"/>
      <c r="D327" s="101" t="s">
        <v>58</v>
      </c>
      <c r="E327" s="101"/>
      <c r="F327" s="102"/>
      <c r="G327" s="102" t="s">
        <v>175</v>
      </c>
      <c r="H327" s="233">
        <f>#REF!</f>
        <v>1041.7849725927272</v>
      </c>
      <c r="I327" s="4" t="s">
        <v>110</v>
      </c>
      <c r="J327" s="4"/>
      <c r="K327" s="4" t="s">
        <v>198</v>
      </c>
      <c r="L327" s="61"/>
      <c r="M327" s="102"/>
      <c r="N327" s="102"/>
    </row>
    <row r="328" spans="1:21" x14ac:dyDescent="0.25">
      <c r="A328" s="100" t="s">
        <v>36</v>
      </c>
      <c r="B328" s="134" t="s">
        <v>549</v>
      </c>
      <c r="C328" s="134"/>
      <c r="D328" s="101" t="s">
        <v>564</v>
      </c>
      <c r="E328" s="101"/>
      <c r="F328" s="102"/>
      <c r="G328" s="102" t="s">
        <v>473</v>
      </c>
      <c r="H328" s="197">
        <v>290</v>
      </c>
      <c r="I328" s="71" t="s">
        <v>110</v>
      </c>
      <c r="J328" s="71"/>
      <c r="K328" s="71" t="s">
        <v>117</v>
      </c>
      <c r="L328" s="118" t="s">
        <v>118</v>
      </c>
      <c r="M328" s="102" t="s">
        <v>565</v>
      </c>
      <c r="N328" s="102"/>
    </row>
    <row r="329" spans="1:21" x14ac:dyDescent="0.25">
      <c r="A329" s="100" t="s">
        <v>36</v>
      </c>
      <c r="B329" s="134" t="s">
        <v>549</v>
      </c>
      <c r="C329" s="134"/>
      <c r="D329" s="101" t="s">
        <v>566</v>
      </c>
      <c r="E329" s="101"/>
      <c r="F329" s="102"/>
      <c r="G329" s="102" t="s">
        <v>473</v>
      </c>
      <c r="H329" s="197">
        <v>20</v>
      </c>
      <c r="I329" s="71" t="s">
        <v>110</v>
      </c>
      <c r="J329" s="71"/>
      <c r="K329" s="71" t="s">
        <v>117</v>
      </c>
      <c r="L329" s="118" t="s">
        <v>118</v>
      </c>
      <c r="M329" s="102" t="s">
        <v>565</v>
      </c>
      <c r="N329" s="102"/>
    </row>
    <row r="330" spans="1:21" x14ac:dyDescent="0.25">
      <c r="A330" s="100" t="s">
        <v>567</v>
      </c>
      <c r="B330" s="134" t="s">
        <v>549</v>
      </c>
      <c r="C330" s="134"/>
      <c r="D330" s="101" t="s">
        <v>554</v>
      </c>
      <c r="E330" s="101"/>
      <c r="F330" s="102"/>
      <c r="G330" s="102" t="s">
        <v>175</v>
      </c>
      <c r="H330" s="234">
        <f>#REF!</f>
        <v>21.280193798449609</v>
      </c>
      <c r="I330" s="152" t="s">
        <v>110</v>
      </c>
      <c r="J330" s="152"/>
      <c r="K330" s="151" t="s">
        <v>198</v>
      </c>
      <c r="L330" s="123"/>
      <c r="M330" s="102"/>
      <c r="N330" s="102"/>
    </row>
    <row r="331" spans="1:21" x14ac:dyDescent="0.25">
      <c r="A331" s="100" t="s">
        <v>567</v>
      </c>
      <c r="B331" s="134" t="s">
        <v>549</v>
      </c>
      <c r="C331" s="134"/>
      <c r="D331" s="101" t="s">
        <v>58</v>
      </c>
      <c r="E331" s="101"/>
      <c r="F331" s="102"/>
      <c r="G331" s="102" t="s">
        <v>175</v>
      </c>
      <c r="H331" s="234">
        <f>#REF!</f>
        <v>467.00838444938165</v>
      </c>
      <c r="I331" s="152" t="s">
        <v>110</v>
      </c>
      <c r="J331" s="152"/>
      <c r="K331" s="151" t="s">
        <v>198</v>
      </c>
      <c r="L331" s="123"/>
      <c r="M331" s="102"/>
      <c r="N331" s="102"/>
    </row>
    <row r="332" spans="1:21" x14ac:dyDescent="0.25">
      <c r="A332" s="100" t="s">
        <v>567</v>
      </c>
      <c r="B332" s="134"/>
      <c r="C332" s="134"/>
      <c r="D332" s="101"/>
      <c r="E332" s="101"/>
      <c r="F332" s="102"/>
      <c r="G332" s="102"/>
      <c r="H332" s="197"/>
      <c r="I332" s="152" t="s">
        <v>110</v>
      </c>
      <c r="J332" s="152"/>
      <c r="K332" s="152"/>
      <c r="L332" s="123"/>
      <c r="M332" s="102"/>
      <c r="N332" s="102"/>
    </row>
    <row r="333" spans="1:21" x14ac:dyDescent="0.25">
      <c r="A333" s="85" t="s">
        <v>567</v>
      </c>
      <c r="B333" s="70"/>
      <c r="C333" s="70"/>
      <c r="D333" s="61"/>
      <c r="E333" s="61"/>
      <c r="F333" s="4"/>
      <c r="G333" s="4"/>
      <c r="H333" s="197"/>
      <c r="I333" s="152" t="s">
        <v>110</v>
      </c>
      <c r="J333" s="152"/>
      <c r="K333" s="152"/>
      <c r="L333" s="123"/>
      <c r="M333" s="4"/>
      <c r="N333" s="4"/>
    </row>
    <row r="335" spans="1:21" x14ac:dyDescent="0.25">
      <c r="A335" t="s">
        <v>568</v>
      </c>
    </row>
    <row r="336" spans="1:21" s="180" customFormat="1" x14ac:dyDescent="0.25">
      <c r="A336" t="s">
        <v>569</v>
      </c>
      <c r="B336" s="8"/>
      <c r="C336" s="8"/>
      <c r="D336" s="10"/>
      <c r="E336" s="10"/>
      <c r="F336"/>
      <c r="G336" s="60" t="s">
        <v>570</v>
      </c>
      <c r="I336"/>
      <c r="J336"/>
      <c r="K336"/>
      <c r="L336" s="10"/>
      <c r="M336"/>
      <c r="N336"/>
      <c r="O336"/>
      <c r="P336"/>
      <c r="Q336"/>
      <c r="R336"/>
      <c r="S336"/>
      <c r="T336"/>
      <c r="U336"/>
    </row>
    <row r="337" spans="1:21" x14ac:dyDescent="0.25">
      <c r="A337" t="s">
        <v>571</v>
      </c>
      <c r="G337" s="60" t="s">
        <v>572</v>
      </c>
    </row>
    <row r="338" spans="1:21" x14ac:dyDescent="0.25">
      <c r="G338" s="60" t="s">
        <v>211</v>
      </c>
    </row>
    <row r="341" spans="1:21" s="180" customFormat="1" x14ac:dyDescent="0.25">
      <c r="A341"/>
      <c r="B341" s="8"/>
      <c r="C341" s="8"/>
      <c r="D341" s="10"/>
      <c r="E341" s="10"/>
      <c r="F341"/>
      <c r="G341"/>
      <c r="I341"/>
      <c r="J341"/>
      <c r="K341"/>
      <c r="L341" s="10"/>
      <c r="M341"/>
      <c r="N341"/>
      <c r="O341"/>
      <c r="P341"/>
      <c r="Q341"/>
      <c r="R341"/>
      <c r="S341"/>
      <c r="T341"/>
      <c r="U341"/>
    </row>
    <row r="342" spans="1:21" s="180" customFormat="1" x14ac:dyDescent="0.25">
      <c r="A342"/>
      <c r="B342" s="8"/>
      <c r="C342" s="8"/>
      <c r="D342" s="10"/>
      <c r="E342" s="10"/>
      <c r="F342"/>
      <c r="G342"/>
      <c r="I342"/>
      <c r="J342"/>
      <c r="K342"/>
      <c r="L342" s="10"/>
      <c r="M342"/>
      <c r="N342"/>
      <c r="O342"/>
      <c r="P342"/>
      <c r="Q342"/>
      <c r="R342"/>
      <c r="S342"/>
      <c r="T342"/>
      <c r="U342"/>
    </row>
    <row r="343" spans="1:21" s="180" customFormat="1" x14ac:dyDescent="0.25">
      <c r="A343" s="72" t="s">
        <v>573</v>
      </c>
      <c r="B343" s="129"/>
      <c r="C343" s="129"/>
      <c r="D343" s="10"/>
      <c r="E343" s="10"/>
      <c r="F343"/>
      <c r="G343"/>
      <c r="I343"/>
      <c r="J343"/>
      <c r="K343"/>
      <c r="L343" s="10"/>
      <c r="M343"/>
      <c r="N343"/>
      <c r="O343"/>
      <c r="P343"/>
      <c r="Q343"/>
      <c r="R343"/>
      <c r="S343"/>
      <c r="T343"/>
      <c r="U343"/>
    </row>
    <row r="344" spans="1:21" s="180" customFormat="1" x14ac:dyDescent="0.25">
      <c r="A344" t="s">
        <v>168</v>
      </c>
      <c r="B344" s="8"/>
      <c r="C344" s="8"/>
      <c r="D344" s="60" t="s">
        <v>574</v>
      </c>
      <c r="E344" s="10" t="s">
        <v>575</v>
      </c>
      <c r="F344"/>
      <c r="G344"/>
      <c r="I344"/>
      <c r="J344"/>
      <c r="K344"/>
      <c r="L344" s="10"/>
      <c r="M344"/>
      <c r="N344"/>
      <c r="O344"/>
      <c r="P344"/>
      <c r="Q344"/>
      <c r="R344"/>
      <c r="S344"/>
      <c r="T344"/>
      <c r="U344"/>
    </row>
    <row r="345" spans="1:21" s="180" customFormat="1" x14ac:dyDescent="0.25">
      <c r="A345" t="s">
        <v>576</v>
      </c>
      <c r="B345" s="8"/>
      <c r="C345" s="8"/>
      <c r="D345" s="10" t="s">
        <v>577</v>
      </c>
      <c r="E345" s="10" t="s">
        <v>578</v>
      </c>
      <c r="F345"/>
      <c r="G345"/>
      <c r="I345"/>
      <c r="J345"/>
      <c r="K345"/>
      <c r="L345" s="10"/>
      <c r="M345"/>
      <c r="N345"/>
      <c r="O345"/>
      <c r="P345"/>
      <c r="Q345"/>
      <c r="R345"/>
      <c r="S345"/>
      <c r="T345"/>
      <c r="U345"/>
    </row>
    <row r="346" spans="1:21" s="180" customFormat="1" x14ac:dyDescent="0.25">
      <c r="A346" t="s">
        <v>579</v>
      </c>
      <c r="B346" s="8"/>
      <c r="C346" s="8"/>
      <c r="D346" s="10" t="s">
        <v>580</v>
      </c>
      <c r="E346" s="10"/>
      <c r="F346"/>
      <c r="G346"/>
      <c r="I346"/>
      <c r="J346"/>
      <c r="K346"/>
      <c r="L346" s="10"/>
      <c r="M346"/>
      <c r="N346"/>
      <c r="O346"/>
      <c r="P346"/>
      <c r="Q346"/>
      <c r="R346"/>
      <c r="S346"/>
      <c r="T346"/>
      <c r="U346"/>
    </row>
    <row r="347" spans="1:21" s="180" customFormat="1" x14ac:dyDescent="0.25">
      <c r="A347" t="s">
        <v>581</v>
      </c>
      <c r="B347" s="8"/>
      <c r="C347" s="8"/>
      <c r="D347" s="60" t="s">
        <v>582</v>
      </c>
      <c r="E347" s="10" t="s">
        <v>583</v>
      </c>
      <c r="F347"/>
      <c r="G347"/>
      <c r="I347"/>
      <c r="J347"/>
      <c r="K347"/>
      <c r="L347" s="10"/>
      <c r="M347"/>
      <c r="N347"/>
      <c r="O347"/>
      <c r="P347"/>
      <c r="Q347"/>
      <c r="R347"/>
      <c r="S347"/>
      <c r="T347"/>
      <c r="U347"/>
    </row>
    <row r="348" spans="1:21" s="180" customFormat="1" x14ac:dyDescent="0.25">
      <c r="A348" t="s">
        <v>584</v>
      </c>
      <c r="B348" s="8"/>
      <c r="C348" s="8"/>
      <c r="D348" s="60" t="s">
        <v>585</v>
      </c>
      <c r="E348" s="10" t="s">
        <v>586</v>
      </c>
      <c r="F348"/>
      <c r="G348" t="s">
        <v>587</v>
      </c>
      <c r="I348"/>
      <c r="J348"/>
      <c r="K348"/>
      <c r="L348" s="10"/>
      <c r="M348"/>
      <c r="N348"/>
      <c r="O348"/>
      <c r="P348"/>
      <c r="Q348"/>
      <c r="R348"/>
      <c r="S348"/>
      <c r="T348"/>
      <c r="U348"/>
    </row>
    <row r="349" spans="1:21" s="180" customFormat="1" x14ac:dyDescent="0.25">
      <c r="A349" s="105" t="s">
        <v>588</v>
      </c>
      <c r="B349" s="105"/>
      <c r="C349" s="105"/>
      <c r="D349" s="10"/>
      <c r="E349" s="10"/>
      <c r="F349"/>
      <c r="G349"/>
      <c r="I349"/>
      <c r="J349"/>
      <c r="K349"/>
      <c r="L349" s="10"/>
      <c r="M349"/>
      <c r="N349"/>
      <c r="O349"/>
      <c r="P349"/>
      <c r="Q349"/>
      <c r="R349"/>
      <c r="S349"/>
      <c r="T349"/>
      <c r="U349"/>
    </row>
    <row r="350" spans="1:21" s="180" customFormat="1" x14ac:dyDescent="0.25">
      <c r="A350" s="105" t="s">
        <v>589</v>
      </c>
      <c r="B350" s="105"/>
      <c r="C350" s="105"/>
      <c r="D350" s="10"/>
      <c r="E350" s="10"/>
      <c r="F350"/>
      <c r="G350"/>
      <c r="I350"/>
      <c r="J350"/>
      <c r="K350"/>
      <c r="L350" s="10"/>
      <c r="M350"/>
      <c r="N350"/>
      <c r="O350"/>
      <c r="P350"/>
      <c r="Q350"/>
      <c r="R350"/>
      <c r="S350"/>
      <c r="T350"/>
      <c r="U350"/>
    </row>
    <row r="351" spans="1:21" s="180" customFormat="1" x14ac:dyDescent="0.25">
      <c r="A351" s="105" t="s">
        <v>590</v>
      </c>
      <c r="B351" s="105"/>
      <c r="C351" s="105"/>
      <c r="D351" s="10" t="s">
        <v>591</v>
      </c>
      <c r="E351" s="10"/>
      <c r="F351"/>
      <c r="G351"/>
      <c r="I351"/>
      <c r="J351"/>
      <c r="K351"/>
      <c r="L351" s="10"/>
      <c r="M351"/>
      <c r="N351"/>
      <c r="O351"/>
      <c r="P351"/>
      <c r="Q351"/>
      <c r="R351"/>
      <c r="S351"/>
      <c r="T351"/>
      <c r="U351"/>
    </row>
    <row r="352" spans="1:21" s="180" customFormat="1" x14ac:dyDescent="0.25">
      <c r="A352" s="105" t="s">
        <v>592</v>
      </c>
      <c r="B352" s="105"/>
      <c r="C352" s="105"/>
      <c r="D352" s="10" t="s">
        <v>593</v>
      </c>
      <c r="E352" s="10"/>
      <c r="F352"/>
      <c r="G352"/>
      <c r="I352"/>
      <c r="J352"/>
      <c r="K352"/>
      <c r="L352" s="10"/>
      <c r="M352"/>
      <c r="N352"/>
      <c r="O352"/>
      <c r="P352"/>
      <c r="Q352"/>
      <c r="R352"/>
      <c r="S352"/>
      <c r="T352"/>
      <c r="U352"/>
    </row>
    <row r="353" spans="1:21" s="180" customFormat="1" x14ac:dyDescent="0.25">
      <c r="A353" s="105" t="s">
        <v>594</v>
      </c>
      <c r="B353" s="105"/>
      <c r="C353" s="105"/>
      <c r="D353" s="10" t="s">
        <v>595</v>
      </c>
      <c r="E353" s="10"/>
      <c r="F353"/>
      <c r="G353"/>
      <c r="I353"/>
      <c r="J353"/>
      <c r="K353"/>
      <c r="L353" s="10"/>
      <c r="M353"/>
      <c r="N353"/>
      <c r="O353"/>
      <c r="P353"/>
      <c r="Q353"/>
      <c r="R353"/>
      <c r="S353"/>
      <c r="T353"/>
      <c r="U353"/>
    </row>
    <row r="354" spans="1:21" s="180" customFormat="1" x14ac:dyDescent="0.25">
      <c r="A354" s="242" t="s">
        <v>596</v>
      </c>
      <c r="B354" s="105"/>
      <c r="C354" s="105"/>
      <c r="D354" s="10" t="s">
        <v>597</v>
      </c>
      <c r="E354" s="10"/>
      <c r="F354"/>
      <c r="G354"/>
      <c r="I354"/>
      <c r="J354"/>
      <c r="K354"/>
      <c r="L354" s="10"/>
      <c r="M354"/>
      <c r="N354"/>
      <c r="O354"/>
      <c r="P354"/>
      <c r="Q354"/>
      <c r="R354"/>
      <c r="S354"/>
      <c r="T354"/>
      <c r="U354"/>
    </row>
    <row r="355" spans="1:21" x14ac:dyDescent="0.25">
      <c r="A355" s="242" t="s">
        <v>598</v>
      </c>
      <c r="B355" s="105"/>
      <c r="C355" s="105"/>
      <c r="D355" s="10" t="s">
        <v>599</v>
      </c>
    </row>
    <row r="356" spans="1:21" x14ac:dyDescent="0.25">
      <c r="A356" s="105" t="s">
        <v>600</v>
      </c>
      <c r="B356" s="105"/>
      <c r="C356" s="105"/>
      <c r="D356" s="60" t="s">
        <v>601</v>
      </c>
    </row>
    <row r="357" spans="1:21" s="180" customFormat="1" x14ac:dyDescent="0.25">
      <c r="A357"/>
      <c r="B357" s="8"/>
      <c r="C357" s="8"/>
      <c r="D357" s="10"/>
      <c r="E357" s="10"/>
      <c r="F357"/>
      <c r="G357"/>
      <c r="I357"/>
      <c r="J357"/>
      <c r="K357"/>
      <c r="L357" s="10"/>
      <c r="M357"/>
      <c r="N357"/>
      <c r="O357"/>
      <c r="P357"/>
      <c r="Q357"/>
      <c r="R357"/>
      <c r="S357"/>
      <c r="T357"/>
      <c r="U357"/>
    </row>
    <row r="358" spans="1:21" s="180" customFormat="1" x14ac:dyDescent="0.25">
      <c r="A358"/>
      <c r="B358" s="8"/>
      <c r="C358" s="8"/>
      <c r="D358" s="10"/>
      <c r="E358" s="10"/>
      <c r="F358"/>
      <c r="G358"/>
      <c r="I358"/>
      <c r="J358"/>
      <c r="K358"/>
      <c r="L358" s="10"/>
      <c r="M358"/>
      <c r="N358"/>
      <c r="O358"/>
      <c r="P358"/>
      <c r="Q358"/>
      <c r="R358"/>
      <c r="S358"/>
      <c r="T358"/>
      <c r="U358"/>
    </row>
    <row r="359" spans="1:21" s="180" customFormat="1" x14ac:dyDescent="0.25">
      <c r="A359"/>
      <c r="B359" s="8"/>
      <c r="C359" s="8"/>
      <c r="D359" s="60" t="s">
        <v>602</v>
      </c>
      <c r="E359" s="10"/>
      <c r="F359"/>
      <c r="G359" t="s">
        <v>603</v>
      </c>
      <c r="I359"/>
      <c r="J359"/>
      <c r="K359"/>
      <c r="L359" s="10"/>
      <c r="M359"/>
      <c r="N359"/>
      <c r="O359"/>
      <c r="P359"/>
      <c r="Q359"/>
      <c r="R359"/>
      <c r="S359"/>
      <c r="T359"/>
      <c r="U359"/>
    </row>
    <row r="360" spans="1:21" s="180" customFormat="1" ht="17.25" x14ac:dyDescent="0.25">
      <c r="A360" s="135" t="s">
        <v>604</v>
      </c>
      <c r="B360" s="8"/>
      <c r="C360" s="8"/>
      <c r="D360" s="10"/>
      <c r="E360" s="10"/>
      <c r="F360"/>
      <c r="G360"/>
      <c r="I360"/>
      <c r="J360"/>
      <c r="K360"/>
      <c r="L360" s="10"/>
      <c r="M360"/>
      <c r="N360"/>
      <c r="O360"/>
      <c r="P360"/>
      <c r="Q360"/>
      <c r="R360"/>
      <c r="S360"/>
      <c r="T360"/>
      <c r="U360"/>
    </row>
    <row r="361" spans="1:21" s="180" customFormat="1" x14ac:dyDescent="0.25">
      <c r="A361"/>
      <c r="B361" s="8"/>
      <c r="C361" s="8"/>
      <c r="D361" s="10" t="s">
        <v>605</v>
      </c>
      <c r="E361" s="10"/>
      <c r="F361"/>
      <c r="G361"/>
      <c r="I361"/>
      <c r="J361"/>
      <c r="K361"/>
      <c r="L361" s="10"/>
      <c r="M361"/>
      <c r="N361"/>
      <c r="O361"/>
      <c r="P361"/>
      <c r="Q361"/>
      <c r="R361"/>
      <c r="S361"/>
      <c r="T361"/>
      <c r="U361"/>
    </row>
    <row r="362" spans="1:21" s="180" customFormat="1" x14ac:dyDescent="0.25">
      <c r="A362" s="136" t="s">
        <v>606</v>
      </c>
      <c r="B362" s="8"/>
      <c r="C362" s="8"/>
      <c r="D362" s="307" t="s">
        <v>607</v>
      </c>
      <c r="E362" s="10"/>
      <c r="F362"/>
      <c r="G362"/>
      <c r="I362"/>
      <c r="J362"/>
      <c r="K362"/>
      <c r="L362" s="10"/>
      <c r="M362"/>
      <c r="N362"/>
      <c r="O362"/>
      <c r="P362"/>
      <c r="Q362"/>
      <c r="R362"/>
      <c r="S362"/>
      <c r="T362"/>
      <c r="U362"/>
    </row>
    <row r="363" spans="1:21" s="180" customFormat="1" x14ac:dyDescent="0.25">
      <c r="A363"/>
      <c r="B363" s="8"/>
      <c r="C363" s="8"/>
      <c r="D363" s="3" t="s">
        <v>608</v>
      </c>
      <c r="E363" s="10"/>
      <c r="F363"/>
      <c r="G363"/>
      <c r="I363"/>
      <c r="J363"/>
      <c r="K363"/>
      <c r="L363" s="10"/>
      <c r="M363"/>
      <c r="N363"/>
      <c r="O363"/>
      <c r="P363"/>
      <c r="Q363"/>
      <c r="R363"/>
      <c r="S363"/>
      <c r="T363"/>
      <c r="U363"/>
    </row>
    <row r="364" spans="1:21" s="180" customFormat="1" x14ac:dyDescent="0.25">
      <c r="A364" s="137" t="s">
        <v>609</v>
      </c>
      <c r="B364" s="8"/>
      <c r="C364" s="8"/>
      <c r="D364" s="307" t="s">
        <v>610</v>
      </c>
      <c r="E364" s="10"/>
      <c r="F364"/>
      <c r="G364"/>
      <c r="I364"/>
      <c r="J364"/>
      <c r="K364"/>
      <c r="L364" s="10"/>
      <c r="M364"/>
      <c r="N364"/>
      <c r="O364"/>
      <c r="P364"/>
      <c r="Q364"/>
      <c r="R364"/>
      <c r="S364"/>
      <c r="T364"/>
      <c r="U364"/>
    </row>
    <row r="365" spans="1:21" s="180" customFormat="1" x14ac:dyDescent="0.25">
      <c r="A365"/>
      <c r="B365" s="8"/>
      <c r="C365" s="8"/>
      <c r="D365" s="307" t="s">
        <v>611</v>
      </c>
      <c r="E365" s="10"/>
      <c r="F365"/>
      <c r="G365"/>
      <c r="I365"/>
      <c r="J365"/>
      <c r="K365"/>
      <c r="L365" s="10"/>
      <c r="M365"/>
      <c r="N365"/>
      <c r="O365"/>
      <c r="P365"/>
      <c r="Q365"/>
      <c r="R365"/>
      <c r="S365"/>
      <c r="T365"/>
      <c r="U365"/>
    </row>
    <row r="366" spans="1:21" s="180" customFormat="1" x14ac:dyDescent="0.25">
      <c r="A366" s="136" t="s">
        <v>612</v>
      </c>
      <c r="B366" s="8"/>
      <c r="C366" s="8"/>
      <c r="D366" s="3" t="s">
        <v>613</v>
      </c>
      <c r="E366" s="10"/>
      <c r="F366"/>
      <c r="G366"/>
      <c r="I366"/>
      <c r="J366"/>
      <c r="K366"/>
      <c r="L366" s="10"/>
      <c r="M366"/>
      <c r="N366"/>
      <c r="O366"/>
      <c r="P366"/>
      <c r="Q366"/>
      <c r="R366"/>
      <c r="S366"/>
      <c r="T366"/>
      <c r="U366"/>
    </row>
    <row r="367" spans="1:21" s="180" customFormat="1" x14ac:dyDescent="0.25">
      <c r="A367"/>
      <c r="B367" s="8"/>
      <c r="C367" s="8"/>
      <c r="D367" s="3" t="s">
        <v>614</v>
      </c>
      <c r="E367" s="10"/>
      <c r="F367"/>
      <c r="G367"/>
      <c r="I367"/>
      <c r="J367"/>
      <c r="K367"/>
      <c r="L367" s="10"/>
      <c r="M367"/>
      <c r="N367"/>
      <c r="O367"/>
      <c r="P367"/>
      <c r="Q367"/>
      <c r="R367"/>
      <c r="S367"/>
      <c r="T367"/>
      <c r="U367"/>
    </row>
    <row r="368" spans="1:21" s="10" customFormat="1" x14ac:dyDescent="0.25">
      <c r="A368" s="136" t="s">
        <v>615</v>
      </c>
      <c r="B368" s="8"/>
      <c r="C368" s="8"/>
      <c r="D368" s="3" t="s">
        <v>616</v>
      </c>
      <c r="F368"/>
      <c r="G368"/>
      <c r="H368" s="180"/>
      <c r="I368"/>
      <c r="J368"/>
      <c r="K368"/>
      <c r="M368"/>
      <c r="N368"/>
      <c r="O368"/>
      <c r="P368"/>
      <c r="Q368"/>
      <c r="R368"/>
      <c r="S368"/>
      <c r="T368"/>
      <c r="U368"/>
    </row>
    <row r="369" spans="1:21" s="10" customFormat="1" x14ac:dyDescent="0.25">
      <c r="A369"/>
      <c r="B369" s="8"/>
      <c r="C369" s="8"/>
      <c r="D369" s="3" t="s">
        <v>617</v>
      </c>
      <c r="F369"/>
      <c r="G369"/>
      <c r="H369" s="180"/>
      <c r="I369"/>
      <c r="J369"/>
      <c r="K369"/>
      <c r="M369"/>
      <c r="N369"/>
      <c r="O369"/>
      <c r="P369"/>
      <c r="Q369"/>
      <c r="R369"/>
      <c r="S369"/>
      <c r="T369"/>
      <c r="U369"/>
    </row>
    <row r="370" spans="1:21" s="10" customFormat="1" x14ac:dyDescent="0.25">
      <c r="A370" s="137" t="s">
        <v>618</v>
      </c>
      <c r="B370" s="8"/>
      <c r="C370" s="8"/>
      <c r="D370" s="3" t="s">
        <v>619</v>
      </c>
      <c r="F370"/>
      <c r="G370"/>
      <c r="H370" s="180"/>
      <c r="I370"/>
      <c r="J370"/>
      <c r="K370"/>
      <c r="M370"/>
      <c r="N370"/>
      <c r="O370"/>
      <c r="P370"/>
      <c r="Q370"/>
      <c r="R370"/>
      <c r="S370"/>
      <c r="T370"/>
      <c r="U370"/>
    </row>
    <row r="371" spans="1:21" s="10" customFormat="1" x14ac:dyDescent="0.25">
      <c r="A371"/>
      <c r="B371" s="8"/>
      <c r="C371" s="8"/>
      <c r="D371" s="3" t="s">
        <v>620</v>
      </c>
      <c r="F371"/>
      <c r="G371"/>
      <c r="H371" s="180"/>
      <c r="I371"/>
      <c r="J371"/>
      <c r="K371"/>
      <c r="M371"/>
      <c r="N371"/>
      <c r="O371"/>
      <c r="P371"/>
      <c r="Q371"/>
      <c r="R371"/>
      <c r="S371"/>
      <c r="T371"/>
      <c r="U371"/>
    </row>
    <row r="372" spans="1:21" s="10" customFormat="1" x14ac:dyDescent="0.25">
      <c r="A372" s="136" t="s">
        <v>621</v>
      </c>
      <c r="B372" s="8"/>
      <c r="C372" s="8"/>
      <c r="D372" s="3" t="s">
        <v>622</v>
      </c>
      <c r="F372"/>
      <c r="G372"/>
      <c r="H372" s="180"/>
      <c r="I372"/>
      <c r="J372"/>
      <c r="K372"/>
      <c r="M372"/>
      <c r="N372"/>
      <c r="O372"/>
      <c r="P372"/>
      <c r="Q372"/>
      <c r="R372"/>
      <c r="S372"/>
      <c r="T372"/>
      <c r="U372"/>
    </row>
    <row r="373" spans="1:21" s="10" customFormat="1" x14ac:dyDescent="0.25">
      <c r="A373"/>
      <c r="B373" s="8"/>
      <c r="C373" s="8"/>
      <c r="D373" s="3" t="s">
        <v>623</v>
      </c>
      <c r="F373"/>
      <c r="G373"/>
      <c r="H373" s="180"/>
      <c r="I373"/>
      <c r="J373"/>
      <c r="K373"/>
      <c r="M373"/>
      <c r="N373"/>
      <c r="O373"/>
      <c r="P373"/>
      <c r="Q373"/>
      <c r="R373"/>
      <c r="S373"/>
      <c r="T373"/>
      <c r="U373"/>
    </row>
    <row r="374" spans="1:21" s="10" customFormat="1" x14ac:dyDescent="0.25">
      <c r="A374" s="136" t="s">
        <v>624</v>
      </c>
      <c r="B374" s="8"/>
      <c r="C374" s="8"/>
      <c r="D374" s="3" t="s">
        <v>622</v>
      </c>
      <c r="F374"/>
      <c r="G374"/>
      <c r="H374" s="180"/>
      <c r="I374"/>
      <c r="J374"/>
      <c r="K374"/>
      <c r="M374"/>
      <c r="N374"/>
      <c r="O374"/>
      <c r="P374"/>
      <c r="Q374"/>
      <c r="R374"/>
      <c r="S374"/>
      <c r="T374"/>
      <c r="U374"/>
    </row>
    <row r="375" spans="1:21" s="10" customFormat="1" x14ac:dyDescent="0.25">
      <c r="A375"/>
      <c r="B375" s="8"/>
      <c r="C375" s="8"/>
      <c r="D375" s="3" t="s">
        <v>625</v>
      </c>
      <c r="F375"/>
      <c r="G375"/>
      <c r="H375" s="180"/>
      <c r="I375"/>
      <c r="J375"/>
      <c r="K375"/>
      <c r="M375"/>
      <c r="N375"/>
      <c r="O375"/>
      <c r="P375"/>
      <c r="Q375"/>
      <c r="R375"/>
      <c r="S375"/>
      <c r="T375"/>
      <c r="U375"/>
    </row>
    <row r="376" spans="1:21" s="10" customFormat="1" x14ac:dyDescent="0.25">
      <c r="A376" s="136" t="s">
        <v>626</v>
      </c>
      <c r="B376" s="8"/>
      <c r="C376" s="8"/>
      <c r="D376" s="3" t="s">
        <v>622</v>
      </c>
      <c r="F376"/>
      <c r="G376"/>
      <c r="H376" s="180"/>
      <c r="I376"/>
      <c r="J376"/>
      <c r="K376"/>
      <c r="M376"/>
      <c r="N376"/>
      <c r="O376"/>
      <c r="P376"/>
      <c r="Q376"/>
      <c r="R376"/>
      <c r="S376"/>
      <c r="T376"/>
      <c r="U376"/>
    </row>
    <row r="377" spans="1:21" x14ac:dyDescent="0.25">
      <c r="D377" s="3" t="s">
        <v>627</v>
      </c>
    </row>
    <row r="378" spans="1:21" s="10" customFormat="1" x14ac:dyDescent="0.25">
      <c r="A378" s="136" t="s">
        <v>628</v>
      </c>
      <c r="B378" s="8"/>
      <c r="C378" s="8"/>
      <c r="D378" t="s">
        <v>622</v>
      </c>
      <c r="F378"/>
      <c r="G378"/>
      <c r="H378" s="180"/>
      <c r="I378"/>
      <c r="J378"/>
      <c r="K378"/>
      <c r="M378"/>
      <c r="N378"/>
      <c r="O378"/>
      <c r="P378"/>
      <c r="Q378"/>
      <c r="R378"/>
      <c r="S378"/>
      <c r="T378"/>
      <c r="U378"/>
    </row>
    <row r="379" spans="1:21" s="10" customFormat="1" x14ac:dyDescent="0.25">
      <c r="A379"/>
      <c r="B379" s="8"/>
      <c r="C379" s="8"/>
      <c r="F379"/>
      <c r="G379"/>
      <c r="H379" s="180"/>
      <c r="I379"/>
      <c r="J379"/>
      <c r="K379"/>
      <c r="M379"/>
      <c r="N379"/>
      <c r="O379"/>
      <c r="P379"/>
      <c r="Q379"/>
      <c r="R379"/>
      <c r="S379"/>
      <c r="T379"/>
      <c r="U379"/>
    </row>
    <row r="380" spans="1:21" s="10" customFormat="1" x14ac:dyDescent="0.25">
      <c r="A380" s="137" t="s">
        <v>629</v>
      </c>
      <c r="B380" s="8"/>
      <c r="C380" s="8"/>
      <c r="D380" s="307" t="s">
        <v>630</v>
      </c>
      <c r="F380"/>
      <c r="G380"/>
      <c r="H380" s="180"/>
      <c r="I380"/>
      <c r="J380"/>
      <c r="K380"/>
      <c r="M380"/>
      <c r="N380"/>
      <c r="O380"/>
      <c r="P380"/>
      <c r="Q380"/>
      <c r="R380"/>
      <c r="S380"/>
      <c r="T380"/>
      <c r="U380"/>
    </row>
    <row r="381" spans="1:21" s="10" customFormat="1" x14ac:dyDescent="0.25">
      <c r="A381"/>
      <c r="B381" s="8"/>
      <c r="C381" s="8"/>
      <c r="D381" s="3" t="s">
        <v>631</v>
      </c>
      <c r="F381"/>
      <c r="G381"/>
      <c r="H381" s="180"/>
      <c r="I381"/>
      <c r="J381"/>
      <c r="K381"/>
      <c r="M381"/>
      <c r="N381"/>
      <c r="O381"/>
      <c r="P381"/>
      <c r="Q381"/>
      <c r="R381"/>
      <c r="S381"/>
      <c r="T381"/>
      <c r="U381"/>
    </row>
    <row r="382" spans="1:21" s="10" customFormat="1" x14ac:dyDescent="0.25">
      <c r="A382" s="136" t="s">
        <v>632</v>
      </c>
      <c r="B382" s="8"/>
      <c r="C382" s="8"/>
      <c r="D382" s="307" t="s">
        <v>633</v>
      </c>
      <c r="F382"/>
      <c r="G382"/>
      <c r="H382" s="180"/>
      <c r="I382"/>
      <c r="J382"/>
      <c r="K382"/>
      <c r="M382"/>
      <c r="N382"/>
      <c r="O382"/>
      <c r="P382"/>
      <c r="Q382"/>
      <c r="R382"/>
      <c r="S382"/>
      <c r="T382"/>
      <c r="U382"/>
    </row>
    <row r="383" spans="1:21" s="10" customFormat="1" x14ac:dyDescent="0.25">
      <c r="A383"/>
      <c r="B383" s="8"/>
      <c r="C383" s="8"/>
      <c r="D383" s="307" t="s">
        <v>634</v>
      </c>
      <c r="F383"/>
      <c r="G383"/>
      <c r="H383" s="180"/>
      <c r="I383"/>
      <c r="J383"/>
      <c r="K383"/>
      <c r="M383"/>
      <c r="N383"/>
      <c r="O383"/>
      <c r="P383"/>
      <c r="Q383"/>
      <c r="R383"/>
      <c r="S383"/>
      <c r="T383"/>
      <c r="U383"/>
    </row>
    <row r="384" spans="1:21" s="10" customFormat="1" x14ac:dyDescent="0.25">
      <c r="A384" s="137" t="s">
        <v>635</v>
      </c>
      <c r="B384" s="8"/>
      <c r="C384" s="8"/>
      <c r="D384" s="307" t="s">
        <v>636</v>
      </c>
      <c r="F384"/>
      <c r="G384"/>
      <c r="H384" s="180"/>
      <c r="I384"/>
      <c r="J384"/>
      <c r="K384"/>
      <c r="M384"/>
      <c r="N384"/>
      <c r="O384"/>
      <c r="P384"/>
      <c r="Q384"/>
      <c r="R384"/>
      <c r="S384"/>
      <c r="T384"/>
      <c r="U384"/>
    </row>
    <row r="385" spans="1:21" s="10" customFormat="1" x14ac:dyDescent="0.25">
      <c r="A385"/>
      <c r="B385" s="8"/>
      <c r="C385" s="8"/>
      <c r="D385" s="307" t="s">
        <v>637</v>
      </c>
      <c r="F385"/>
      <c r="G385"/>
      <c r="H385" s="180"/>
      <c r="I385"/>
      <c r="J385"/>
      <c r="K385"/>
      <c r="M385"/>
      <c r="N385"/>
      <c r="O385"/>
      <c r="P385"/>
      <c r="Q385"/>
      <c r="R385"/>
      <c r="S385"/>
      <c r="T385"/>
      <c r="U385"/>
    </row>
    <row r="386" spans="1:21" s="10" customFormat="1" x14ac:dyDescent="0.25">
      <c r="A386" s="136" t="s">
        <v>638</v>
      </c>
      <c r="B386" s="8"/>
      <c r="C386" s="8"/>
      <c r="D386" s="307" t="s">
        <v>639</v>
      </c>
      <c r="F386"/>
      <c r="G386"/>
      <c r="H386" s="180"/>
      <c r="I386"/>
      <c r="J386"/>
      <c r="K386"/>
      <c r="M386"/>
      <c r="N386"/>
      <c r="O386"/>
      <c r="P386"/>
      <c r="Q386"/>
      <c r="R386"/>
      <c r="S386"/>
      <c r="T386"/>
      <c r="U386"/>
    </row>
    <row r="387" spans="1:21" s="10" customFormat="1" x14ac:dyDescent="0.25">
      <c r="A387"/>
      <c r="B387" s="8"/>
      <c r="C387" s="8"/>
      <c r="D387" s="307" t="s">
        <v>640</v>
      </c>
      <c r="F387"/>
      <c r="G387"/>
      <c r="H387" s="180"/>
      <c r="I387"/>
      <c r="J387"/>
      <c r="K387"/>
      <c r="M387"/>
      <c r="N387"/>
      <c r="O387"/>
      <c r="P387"/>
      <c r="Q387"/>
      <c r="R387"/>
      <c r="S387"/>
      <c r="T387"/>
      <c r="U387"/>
    </row>
    <row r="388" spans="1:21" s="10" customFormat="1" x14ac:dyDescent="0.25">
      <c r="A388" s="136" t="s">
        <v>641</v>
      </c>
      <c r="B388" s="8"/>
      <c r="C388" s="8"/>
      <c r="D388" s="307" t="s">
        <v>642</v>
      </c>
      <c r="F388"/>
      <c r="G388"/>
      <c r="H388" s="180"/>
      <c r="I388"/>
      <c r="J388"/>
      <c r="K388"/>
      <c r="M388"/>
      <c r="N388"/>
      <c r="O388"/>
      <c r="P388"/>
      <c r="Q388"/>
      <c r="R388"/>
      <c r="S388"/>
      <c r="T388"/>
      <c r="U388"/>
    </row>
    <row r="389" spans="1:21" s="10" customFormat="1" x14ac:dyDescent="0.25">
      <c r="A389"/>
      <c r="B389" s="8"/>
      <c r="C389" s="8"/>
      <c r="D389" s="307" t="s">
        <v>643</v>
      </c>
      <c r="F389"/>
      <c r="G389"/>
      <c r="H389" s="180"/>
      <c r="I389"/>
      <c r="J389"/>
      <c r="K389"/>
      <c r="M389"/>
      <c r="N389"/>
      <c r="O389"/>
      <c r="P389"/>
      <c r="Q389"/>
      <c r="R389"/>
      <c r="S389"/>
      <c r="T389"/>
      <c r="U389"/>
    </row>
    <row r="390" spans="1:21" s="10" customFormat="1" x14ac:dyDescent="0.25">
      <c r="A390" s="136" t="s">
        <v>644</v>
      </c>
      <c r="B390" s="8"/>
      <c r="C390" s="8"/>
      <c r="D390" s="3" t="s">
        <v>645</v>
      </c>
      <c r="F390"/>
      <c r="G390"/>
      <c r="H390" s="180"/>
      <c r="I390"/>
      <c r="J390"/>
      <c r="K390"/>
      <c r="M390"/>
      <c r="N390"/>
      <c r="O390"/>
      <c r="P390"/>
      <c r="Q390"/>
      <c r="R390"/>
      <c r="S390"/>
      <c r="T390"/>
      <c r="U390"/>
    </row>
    <row r="391" spans="1:21" s="10" customFormat="1" x14ac:dyDescent="0.25">
      <c r="A391"/>
      <c r="B391" s="8"/>
      <c r="C391" s="8"/>
      <c r="D391" s="3" t="s">
        <v>646</v>
      </c>
      <c r="F391"/>
      <c r="G391"/>
      <c r="H391" s="180"/>
      <c r="I391"/>
      <c r="J391"/>
      <c r="K391"/>
      <c r="M391"/>
      <c r="N391"/>
      <c r="O391"/>
      <c r="P391"/>
      <c r="Q391"/>
      <c r="R391"/>
      <c r="S391"/>
      <c r="T391"/>
      <c r="U391"/>
    </row>
    <row r="392" spans="1:21" s="10" customFormat="1" x14ac:dyDescent="0.25">
      <c r="A392" s="137" t="s">
        <v>647</v>
      </c>
      <c r="B392" s="8"/>
      <c r="C392" s="8"/>
      <c r="D392" s="3" t="s">
        <v>648</v>
      </c>
      <c r="F392"/>
      <c r="G392"/>
      <c r="H392" s="180"/>
      <c r="I392"/>
      <c r="J392"/>
      <c r="K392"/>
      <c r="M392"/>
      <c r="N392"/>
      <c r="O392"/>
      <c r="P392"/>
      <c r="Q392"/>
      <c r="R392"/>
      <c r="S392"/>
      <c r="T392"/>
      <c r="U392"/>
    </row>
    <row r="393" spans="1:21" s="10" customFormat="1" x14ac:dyDescent="0.25">
      <c r="A393"/>
      <c r="B393" s="8"/>
      <c r="C393" s="8"/>
      <c r="D393" s="3" t="s">
        <v>649</v>
      </c>
      <c r="F393"/>
      <c r="G393"/>
      <c r="H393" s="180"/>
      <c r="I393"/>
      <c r="J393"/>
      <c r="K393"/>
      <c r="M393"/>
      <c r="N393"/>
      <c r="O393"/>
      <c r="P393"/>
      <c r="Q393"/>
      <c r="R393"/>
      <c r="S393"/>
      <c r="T393"/>
      <c r="U393"/>
    </row>
    <row r="394" spans="1:21" s="10" customFormat="1" x14ac:dyDescent="0.25">
      <c r="A394" s="136" t="s">
        <v>650</v>
      </c>
      <c r="B394" s="8"/>
      <c r="C394" s="8"/>
      <c r="D394" s="307" t="s">
        <v>651</v>
      </c>
      <c r="F394"/>
      <c r="G394"/>
      <c r="H394" s="180"/>
      <c r="I394"/>
      <c r="J394"/>
      <c r="K394"/>
      <c r="M394"/>
      <c r="N394"/>
      <c r="O394"/>
      <c r="P394"/>
      <c r="Q394"/>
      <c r="R394"/>
      <c r="S394"/>
      <c r="T394"/>
      <c r="U394"/>
    </row>
    <row r="395" spans="1:21" s="10" customFormat="1" x14ac:dyDescent="0.25">
      <c r="A395"/>
      <c r="B395" s="8"/>
      <c r="C395" s="8"/>
      <c r="D395" s="3" t="s">
        <v>652</v>
      </c>
      <c r="F395"/>
      <c r="G395"/>
      <c r="H395" s="180"/>
      <c r="I395"/>
      <c r="J395"/>
      <c r="K395"/>
      <c r="M395"/>
      <c r="N395"/>
      <c r="O395"/>
      <c r="P395"/>
      <c r="Q395"/>
      <c r="R395"/>
      <c r="S395"/>
      <c r="T395"/>
      <c r="U395"/>
    </row>
    <row r="396" spans="1:21" s="10" customFormat="1" x14ac:dyDescent="0.25">
      <c r="A396" s="137" t="s">
        <v>653</v>
      </c>
      <c r="B396" s="8"/>
      <c r="C396" s="8"/>
      <c r="D396" s="3" t="s">
        <v>654</v>
      </c>
      <c r="F396"/>
      <c r="G396"/>
      <c r="H396" s="180"/>
      <c r="I396"/>
      <c r="J396"/>
      <c r="K396"/>
      <c r="M396"/>
      <c r="N396"/>
      <c r="O396"/>
      <c r="P396"/>
      <c r="Q396"/>
      <c r="R396"/>
      <c r="S396"/>
      <c r="T396"/>
      <c r="U396"/>
    </row>
    <row r="397" spans="1:21" s="10" customFormat="1" x14ac:dyDescent="0.25">
      <c r="A397"/>
      <c r="B397" s="8"/>
      <c r="C397" s="8"/>
      <c r="D397" s="307" t="s">
        <v>655</v>
      </c>
      <c r="F397"/>
      <c r="G397"/>
      <c r="H397" s="180"/>
      <c r="I397"/>
      <c r="J397"/>
      <c r="K397"/>
      <c r="M397"/>
      <c r="N397"/>
      <c r="O397"/>
      <c r="P397"/>
      <c r="Q397"/>
      <c r="R397"/>
      <c r="S397"/>
      <c r="T397"/>
      <c r="U397"/>
    </row>
    <row r="398" spans="1:21" s="10" customFormat="1" x14ac:dyDescent="0.25">
      <c r="A398" s="136" t="s">
        <v>656</v>
      </c>
      <c r="B398" s="8"/>
      <c r="C398" s="8"/>
      <c r="D398" s="307" t="s">
        <v>657</v>
      </c>
      <c r="F398"/>
      <c r="G398"/>
      <c r="H398" s="180"/>
      <c r="I398"/>
      <c r="J398"/>
      <c r="K398"/>
      <c r="M398"/>
      <c r="N398"/>
      <c r="O398"/>
      <c r="P398"/>
      <c r="Q398"/>
      <c r="R398"/>
      <c r="S398"/>
      <c r="T398"/>
      <c r="U398"/>
    </row>
    <row r="399" spans="1:21" x14ac:dyDescent="0.25">
      <c r="D399" s="307" t="s">
        <v>658</v>
      </c>
    </row>
    <row r="400" spans="1:21" x14ac:dyDescent="0.25">
      <c r="A400" s="136" t="s">
        <v>659</v>
      </c>
      <c r="D400" s="3" t="s">
        <v>660</v>
      </c>
    </row>
  </sheetData>
  <autoFilter ref="A11:N333" xr:uid="{79F83038-DE97-4B0F-A024-FB86857CCC59}"/>
  <dataValidations count="4">
    <dataValidation type="list" allowBlank="1" showInputMessage="1" showErrorMessage="1" sqref="F13:F333" xr:uid="{D23639E9-E97F-4574-B40C-07377E746547}">
      <formula1>"Ops, Marketing, N/A"</formula1>
    </dataValidation>
    <dataValidation type="list" allowBlank="1" showInputMessage="1" showErrorMessage="1" sqref="C12:C333" xr:uid="{02E314DE-4E00-43F7-914A-59B9A9BC2B9C}">
      <formula1>"Upstream exhibition, production &amp; building, Upstream F&amp;B, Travel to destination, Travel within destination, Venue energy, Water, Waste, Accommodation, Electronics &amp; comms"</formula1>
    </dataValidation>
    <dataValidation type="list" allowBlank="1" showInputMessage="1" showErrorMessage="1" sqref="I14:I333" xr:uid="{5F8427AE-F963-4A3F-BBD2-A8D509BFBC33}">
      <formula1>"kgCO2e, tCO2e, m2, USD, GBP, EUR"</formula1>
    </dataValidation>
    <dataValidation type="list" allowBlank="1" showInputMessage="1" showErrorMessage="1" sqref="B12:B333" xr:uid="{9174CA7C-8A48-4751-80E4-E98FEE7999D7}">
      <formula1>"Upstream exhibition - production &amp; building, Upstream F&amp;B, Travel to destination, Travel within destination, Venue energy, Water, Waste, Accommodation, Electronics &amp; comms"</formula1>
    </dataValidation>
  </dataValidations>
  <hyperlinks>
    <hyperlink ref="G336" r:id="rId1" display="https://www.buildersforclimateaction.org/report---nelson-material-carbon-emissions-guide.html" xr:uid="{D9406C18-010A-43BE-BF95-1DBA0DA80F6D}"/>
    <hyperlink ref="G337" r:id="rId2" display="http://efdb.apps.eea.europa.eu/?source=%7B%22query%22%3A%7B%22bool%22%3A%7B%22must%22%3A%5B%7B%22term%22%3A%7B%22code%22%3A%222.A.5.b%20Construction%20and%20demolition%22%7D%7D%5D%7D%7D%2C%22display_type%22%3A%22tabular%22%7D" xr:uid="{A95D0AB7-0099-4DC8-84CB-CFDB63DA0C1E}"/>
    <hyperlink ref="L15" r:id="rId3" display="https://www.climatiq.io/data?category=Furnishings+and+Household&amp;sector=Consumer+Goods+and+Services&amp;access_type=public" xr:uid="{0F538F84-0A53-44EF-888D-E58B4BBDB12E}"/>
    <hyperlink ref="G338" r:id="rId4" display="https://www.gov.uk/government/statistics/uks-carbon-footprint" xr:uid="{7CEFEB73-7F79-4D04-822D-64F99EE55E70}"/>
    <hyperlink ref="L77" r:id="rId5" display="https://www.climatiq.io/data?category=Furnishings+and+Household&amp;sector=Consumer+Goods+and+Services&amp;access_type=public" xr:uid="{FAC1403B-8B0F-438F-8554-68FF383DD07A}"/>
    <hyperlink ref="L204" r:id="rId6" display="https://www.climatiq.io/data?category=Furnishings+and+Household&amp;sector=Consumer+Goods+and+Services&amp;access_type=public" xr:uid="{7F2BAFE7-3AE0-4B49-AF61-72C21FD2C5B2}"/>
    <hyperlink ref="L235" r:id="rId7" display="https://www.climatiq.io/data?category=Paper+Products&amp;sector=Consumer+Goods+and+Services&amp;access_type=public" xr:uid="{8E7A8ECB-1A67-4855-8C0E-9C2831D2C4FC}"/>
    <hyperlink ref="L47" r:id="rId8" display="https://www.climatiq.io/data?access_type=public&amp;search=plastic+" xr:uid="{108E4CE4-E063-470C-9C3E-1F06B07BFA30}"/>
    <hyperlink ref="L49" r:id="rId9" display="https://www.climatiq.io/data?access_type=public&amp;search=plastic+" xr:uid="{62C705AE-6487-4B73-8BE3-1A5606A1D3D0}"/>
    <hyperlink ref="L50" r:id="rId10" display="https://www.climatiq.io/data?access_type=public&amp;search=plastic+" xr:uid="{76E3F44A-8122-413F-96E4-35313660D456}"/>
    <hyperlink ref="D344" r:id="rId11" display="https://ecoinvent.org/the-ecoinvent-database/data-releases/ecoinvent-3-8/" xr:uid="{B853EF18-E6BE-4761-BF3B-BB3724F66B2F}"/>
    <hyperlink ref="D347" r:id="rId12" display="https://co2.myclimate.org/en/event_calculators" xr:uid="{C2EBB332-FD9C-450B-8BC1-8B663C0BB522}"/>
    <hyperlink ref="D348" r:id="rId13" display="https://vitalmetrics.com/environmental-databases" xr:uid="{75118F81-D89E-4BFF-B3F6-C12C4EE6DA69}"/>
    <hyperlink ref="L298" r:id="rId14" display="https://www.climatiq.io/data?unit_type=Weight&amp;search=carpet" xr:uid="{66C09E85-D4BD-4CFB-871F-44C149D0D3DF}"/>
    <hyperlink ref="L299" r:id="rId15" display="https://www.climatiq.io/data?unit_type=Weight&amp;search=carpet" xr:uid="{FE77E7D8-871F-4B12-9A8D-C5E161FAA103}"/>
    <hyperlink ref="M68" r:id="rId16" display="https://www.gov.uk/government/statistics/uks-carbon-footprint" xr:uid="{B9E3C62D-8575-4B84-AF4F-1A5231FF81B8}"/>
    <hyperlink ref="L148" r:id="rId17" display="https://www.climatiq.io/data?category=Furnishings+and+Household&amp;sector=Consumer+Goods+and+Services&amp;access_type=public" xr:uid="{E74ABBB6-BC3B-4BB6-B2B3-342BA9CCB980}"/>
    <hyperlink ref="L179" r:id="rId18" display="https://www.climatiq.io/data?category=Furnishings+and+Household&amp;sector=Consumer+Goods+and+Services&amp;access_type=public" xr:uid="{131153C9-6ADA-4578-B6B6-2E0E7FAA9A45}"/>
    <hyperlink ref="L201" r:id="rId19" display="https://www.climatiq.io/data?category=Paper+Products&amp;sector=Consumer+Goods+and+Services&amp;access_type=public" xr:uid="{8CDF4F60-BF43-4D54-9ECC-E09B4748B5E4}"/>
    <hyperlink ref="L42" r:id="rId20" display="https://www.carbonfootprint.com/factors.aspx" xr:uid="{D8A3BA35-C9C7-48B6-BB2E-F535B6170266}"/>
    <hyperlink ref="L43" r:id="rId21" display="https://www.carbonfootprint.com/factors.aspx" xr:uid="{21109A4E-673A-459B-89FE-D7F22848B170}"/>
    <hyperlink ref="L328" r:id="rId22" display="https://www.climatiq.io/data?search=vinyl" xr:uid="{45C97A2C-05E0-45DD-9E7F-349721FF179C}"/>
    <hyperlink ref="L329" r:id="rId23" display="https://www.climatiq.io/data?search=vinyl" xr:uid="{F60EE473-897A-4570-892C-113AB9BF4073}"/>
    <hyperlink ref="N59" r:id="rId24" display="https://www.interface.com/US/en-US/sustainability/carbon-neutral-floors.html" xr:uid="{24E14AF5-45D1-4F7F-BD95-599B3EAC3546}"/>
    <hyperlink ref="L45" r:id="rId25" display="https://www.climatiq.io/data?search=foam&amp;page=2" xr:uid="{AE56BB0C-0050-4881-BEC8-DE75B5BD2A52}"/>
    <hyperlink ref="N63" r:id="rId26" display="https://www.climatiq.io/data?search=timber&amp;page=3" xr:uid="{AF7E2421-974D-4F28-A573-A634D98C981F}"/>
    <hyperlink ref="N66" r:id="rId27" display="https://www.climatiq.io/data?search=timber&amp;page=3" xr:uid="{CB1F4777-D5EC-4815-9148-65DD6B76A898}"/>
    <hyperlink ref="N80" r:id="rId28" display="https://www.climatiq.io/data?search=timber&amp;page=3" xr:uid="{1E21613E-4658-4574-A4B4-EF1C33F806EB}"/>
    <hyperlink ref="N81:N85" r:id="rId29" display="https://www.climatiq.io/data?search=timber&amp;page=3" xr:uid="{DFF8F31E-D248-4C40-B422-9F3A815ABAF7}"/>
    <hyperlink ref="L72" r:id="rId30" display="https://www.climatiq.io/data?search=mdf" xr:uid="{3FBEDE6E-FD5B-4971-A2B5-627F11997976}"/>
    <hyperlink ref="L81" r:id="rId31" display="https://www.climatiq.io/data?search=Oriented+Strand+Board" xr:uid="{064B4540-42CC-4291-BB2B-479D3AF40EEA}"/>
    <hyperlink ref="L113" r:id="rId32" xr:uid="{ABD30E5A-2721-4E69-9210-6702C61694DF}"/>
    <hyperlink ref="L91" r:id="rId33" display="https://www.climatiq.io/data?search=polycarbonate" xr:uid="{8B1061E4-D282-45F4-9155-163CD33ED628}"/>
    <hyperlink ref="A364" r:id="rId34" display="http://carbon.ci/" xr:uid="{38FB038B-58AD-4BFA-9524-83E15915D84F}"/>
    <hyperlink ref="A370" r:id="rId35" display="http://earthcheck.org/" xr:uid="{6AF14AB9-7652-4E4C-B150-65035AA171AA}"/>
    <hyperlink ref="A380" r:id="rId36" display="http://sciencebasedtargets.org/" xr:uid="{7FA6564B-A470-4746-A427-56AB94E11DD2}"/>
    <hyperlink ref="A384" r:id="rId37" display="http://sustainablehospitalityalliance.org/" xr:uid="{DF99B27E-F3A7-428A-964B-D9C505FC778C}"/>
    <hyperlink ref="A392" r:id="rId38" display="https://businessclimatehub.org/uk" xr:uid="{A903AF94-94F6-4A1D-ACB4-47A172D64337}"/>
    <hyperlink ref="A396" r:id="rId39" display="http://wrap.org.uk/" xr:uid="{DE266AEE-010C-4C12-85D3-816D5AC28B1A}"/>
    <hyperlink ref="L187" r:id="rId40" display="https://www.climatiq.io/data?category=Paper+Products&amp;sector=Consumer+Goods+and+Services&amp;access_type=public" xr:uid="{A55E6862-4326-4742-B73A-874A357426BA}"/>
    <hyperlink ref="L156" r:id="rId41" display="https://www.carbonfootprint.com/factors.aspx" xr:uid="{D3F3B71B-985C-4BB8-AAA7-773A2B0833F7}"/>
    <hyperlink ref="L95" r:id="rId42" display="https://www.carbonfootprint.com/factors.aspx" xr:uid="{09933418-EF74-4AE1-B960-C8A8CEABB880}"/>
    <hyperlink ref="D359" r:id="rId43" display="https://www.mckinsey.com/industries/paper-forest-products-and-packaging/our-insights/the-potential-impact-of-reusable-packaging" xr:uid="{1563D727-A034-4D87-B8C0-7EE03194520B}"/>
    <hyperlink ref="L64" r:id="rId44" display="https://circularecology.com/ice-download-confirm01.html" xr:uid="{4FDB78E4-2E37-4774-A054-554644C10603}"/>
    <hyperlink ref="L67" r:id="rId45" display="https://circularecology.com/ice-download-confirm01.html" xr:uid="{0D5DCB02-E2F1-4A9D-826C-B7F8C45D6E68}"/>
    <hyperlink ref="L69" r:id="rId46" display="https://circularecology.com/ice-download-confirm01.html" xr:uid="{D74A154D-08FF-47B9-ACBF-8EE3DCDD9A41}"/>
    <hyperlink ref="L73" r:id="rId47" display="https://circularecology.com/ice-download-confirm01.html" xr:uid="{32670136-6A97-4BB3-A76D-412D11F45868}"/>
    <hyperlink ref="L78" r:id="rId48" display="https://circularecology.com/ice-download-confirm01.html" xr:uid="{BAACBEBF-1E1C-4B67-8D57-7A16BEDF29E1}"/>
    <hyperlink ref="L82" r:id="rId49" display="https://circularecology.com/ice-download-confirm01.html" xr:uid="{0FAA70E5-DBCA-44F2-A56D-C73C5431F474}"/>
    <hyperlink ref="L86" r:id="rId50" display="https://circularecology.com/ice-download-confirm01.html" xr:uid="{B177FD49-A03E-4FE2-94AA-CD1E462F428E}"/>
    <hyperlink ref="L87" r:id="rId51" display="https://circularecology.com/ice-download-confirm01.html" xr:uid="{632526B9-77DD-47EA-90C3-1657E5E077CD}"/>
    <hyperlink ref="L88" r:id="rId52" display="https://circularecology.com/ice-download-confirm01.html" xr:uid="{7F1585F5-E5F0-4161-89C0-6C27679AC2F2}"/>
    <hyperlink ref="L90" r:id="rId53" display="https://circularecology.com/ice-download-confirm01.html" xr:uid="{D685305B-63EE-4FAA-87DD-C68E63925C60}"/>
    <hyperlink ref="L94" r:id="rId54" display="https://circularecology.com/ice-download-confirm01.html" xr:uid="{10700B84-4901-4D9B-93B3-9396F8587761}"/>
    <hyperlink ref="L106" r:id="rId55" display="https://circularecology.com/ice-download-confirm01.html" xr:uid="{504CB4F6-7DDB-48B0-AF0B-A9C01D400ACB}"/>
    <hyperlink ref="L128" r:id="rId56" display="https://circularecology.com/ice-download-confirm01.html" xr:uid="{8092CC35-DA1A-42B6-BB8B-2101F12828D3}"/>
    <hyperlink ref="L125" r:id="rId57" display="https://circularecology.com/ice-download-confirm01.html" xr:uid="{42EE3DD7-0417-4BFB-81E9-85A2F3E49BF3}"/>
    <hyperlink ref="L126" r:id="rId58" display="https://circularecology.com/ice-download-confirm01.html" xr:uid="{4D80531D-2FB1-403B-9137-073DFC43FC71}"/>
    <hyperlink ref="L57" r:id="rId59" display="https://www.carbonfootprint.com/factors.aspx" xr:uid="{436530C3-FD55-4058-90C1-39CD5581AEF9}"/>
    <hyperlink ref="L56" r:id="rId60" display="https://circularecology.com/ice-download-confirm01.html" xr:uid="{035361E4-B669-48E5-BAAE-F554203FFBEB}"/>
    <hyperlink ref="L110" r:id="rId61" display="https://circularecology.com/ice-download-confirm01.html" xr:uid="{8D5ADF5C-BB59-4FDA-9682-60C93C271079}"/>
    <hyperlink ref="L147" r:id="rId62" display="https://circularecology.com/ice-download-confirm01.html" xr:uid="{9FF78060-5B25-41D0-A63A-864923C3899D}"/>
    <hyperlink ref="L24" r:id="rId63" display="https://circularecology.com/ice-download-confirm01.html" xr:uid="{8E6F43DA-7676-414A-8A72-856EC93CA37C}"/>
    <hyperlink ref="L26" r:id="rId64" display="https://circularecology.com/ice-download-confirm01.html" xr:uid="{8D77771E-DE28-40A2-A4BD-3E1D4B39925C}"/>
    <hyperlink ref="L28" r:id="rId65" display="https://circularecology.com/ice-download-confirm01.html" xr:uid="{2E2CBC73-30F0-4C9E-9B38-5299B365FC67}"/>
    <hyperlink ref="L29" r:id="rId66" display="https://circularecology.com/ice-download-confirm01.html" xr:uid="{B04B0504-6CDD-44AD-8EA3-0A1189C02CB3}"/>
    <hyperlink ref="L30" r:id="rId67" display="https://circularecology.com/ice-download-confirm01.html" xr:uid="{360C1242-2C4F-4C49-A246-4F1763E3C5FC}"/>
    <hyperlink ref="L31" r:id="rId68" display="https://circularecology.com/ice-download-confirm01.html" xr:uid="{EB582CDD-8325-48AE-AFE2-D4920591D0F7}"/>
    <hyperlink ref="L32" r:id="rId69" display="https://circularecology.com/ice-download-confirm01.html" xr:uid="{4704AB7B-8582-4E98-872C-FDCDC98E17A9}"/>
    <hyperlink ref="L33" r:id="rId70" display="https://circularecology.com/ice-download-confirm01.html" xr:uid="{D555CBE7-8D2F-44C2-A995-6E2993430802}"/>
    <hyperlink ref="L34" r:id="rId71" display="https://circularecology.com/ice-download-confirm01.html" xr:uid="{8197E34D-ADC3-4D97-A93B-2F822B0E10A2}"/>
    <hyperlink ref="L35" r:id="rId72" display="https://circularecology.com/ice-download-confirm01.html" xr:uid="{D0B4C9E9-78D5-416D-A7CA-A461328B96C4}"/>
    <hyperlink ref="L36" r:id="rId73" display="https://circularecology.com/ice-download-confirm01.html" xr:uid="{C2FF77DA-2AC9-42E1-8CB3-50381F4FA089}"/>
    <hyperlink ref="L37" r:id="rId74" display="https://circularecology.com/ice-download-confirm01.html" xr:uid="{5C59AD62-C118-4E40-9308-9C0B62FF3F58}"/>
    <hyperlink ref="L38" r:id="rId75" display="https://circularecology.com/ice-download-confirm01.html" xr:uid="{41638E40-2843-4C2A-BE87-A8A8896E3A8C}"/>
    <hyperlink ref="L39" r:id="rId76" display="https://circularecology.com/ice-download-confirm01.html" xr:uid="{937335EC-4739-43F1-99B4-AE44B7635FB3}"/>
    <hyperlink ref="D356" r:id="rId77" display="https://www.base-inies.fr/iniesV4/dist/infos-produit" xr:uid="{6518E304-58CB-4946-A457-3601870F19B1}"/>
    <hyperlink ref="D362" r:id="rId78" display="https://nam11.safelinks.protection.outlook.com/?url=https%3A%2F%2Fgreenview.sg%2Fwp-content%2Fuploads%2F2021%2F12%2FNet-Zero-Methodology-for-Hotels-First-Edition-December-2021.pdf&amp;data=05%7C01%7Charley.addison%40rxglobal.com%7Cfa50e54c3d044c8dcf2c08db3f696cad%7C9274ee3f94254109a27f9fb15c10675d%7C0%7C0%7C638173495427253636%7CUnknown%7CTWFpbGZsb3d8eyJWIjoiMC4wLjAwMDAiLCJQIjoiV2luMzIiLCJBTiI6Ik1haWwiLCJXVCI6Mn0%3D%7C3000%7C%7C%7C&amp;sdata=PJR7RtX4%2B6bF0ISIHAqMcz7a2sKZU8lCwrxmiShTkWg%3D&amp;reserved=0" xr:uid="{A1993A89-4F0B-49E7-AA85-5FB5A87FFD52}"/>
    <hyperlink ref="D364" r:id="rId79" display="https://nam11.safelinks.protection.outlook.com/?url=https%3A%2F%2Fwww.ecosperity.sg%2Fcontent%2Fdam%2Fecosperity-aem%2Fen%2Freports%2FEnvironmental-Impact-of-Key-Food-Items-in-Singapore_Oct2019.pdf&amp;data=05%7C01%7Charley.addison%40rxglobal.com%7Cfa50e54c3d044c8dcf2c08db3f696cad%7C9274ee3f94254109a27f9fb15c10675d%7C0%7C0%7C638173495427253636%7CUnknown%7CTWFpbGZsb3d8eyJWIjoiMC4wLjAwMDAiLCJQIjoiV2luMzIiLCJBTiI6Ik1haWwiLCJXVCI6Mn0%3D%7C3000%7C%7C%7C&amp;sdata=YLnRX11PuatOGncEih9%2BZ5E19CUs6i0nZ7xlPtSY4xM%3D&amp;reserved=0" xr:uid="{BD935290-0FE0-43A8-8FDB-948EDB084DA9}"/>
    <hyperlink ref="D365" r:id="rId80" display="https://nam11.safelinks.protection.outlook.com/?url=https%3A%2F%2Fwww.eventsam.app%2F&amp;data=05%7C01%7Charley.addison%40rxglobal.com%7Cfa50e54c3d044c8dcf2c08db3f696cad%7C9274ee3f94254109a27f9fb15c10675d%7C0%7C0%7C638173495427253636%7CUnknown%7CTWFpbGZsb3d8eyJWIjoiMC4wLjAwMDAiLCJQIjoiV2luMzIiLCJBTiI6Ik1haWwiLCJXVCI6Mn0%3D%7C3000%7C%7C%7C&amp;sdata=qPfRY0Sqv%2BKZwkWwmMm7fUshJafMUCPagBl7BzERFMc%3D&amp;reserved=0" xr:uid="{A8A9FAE3-0231-469C-A62A-CEEBF74FCDD3}"/>
    <hyperlink ref="D380" r:id="rId81" display="%22https:/eventfoodcarboncalculator.com/" xr:uid="{3818D24A-34B7-4986-BB8A-78BBE03E4F5A}"/>
    <hyperlink ref="D382" r:id="rId82" display="https://nam11.safelinks.protection.outlook.com/?url=https%3A%2F%2Fwww.science.org%2Fdoi%2F10.1126%2Fscience.aaq0216&amp;data=05%7C01%7Charley.addison%40rxglobal.com%7Cfa50e54c3d044c8dcf2c08db3f696cad%7C9274ee3f94254109a27f9fb15c10675d%7C0%7C0%7C638173495427253636%7CUnknown%7CTWFpbGZsb3d8eyJWIjoiMC4wLjAwMDAiLCJQIjoiV2luMzIiLCJBTiI6Ik1haWwiLCJXVCI6Mn0%3D%7C3000%7C%7C%7C&amp;sdata=yCC3rtW4nEFQWozzZ78ZvbiruLFlDV9kvjzmyExNvQY%3D&amp;reserved=0" xr:uid="{3FB73178-BB38-462A-B2C3-8A9A42C4C45A}"/>
    <hyperlink ref="D383" r:id="rId83" display="https://nam11.safelinks.protection.outlook.com/?url=https%3A%2F%2Fwww.nature.com%2Farticles%2Fs41586-021-03889-2%23Sec1&amp;data=05%7C01%7Charley.addison%40rxglobal.com%7Cfa50e54c3d044c8dcf2c08db3f696cad%7C9274ee3f94254109a27f9fb15c10675d%7C0%7C0%7C638173495427253636%7CUnknown%7CTWFpbGZsb3d8eyJWIjoiMC4wLjAwMDAiLCJQIjoiV2luMzIiLCJBTiI6Ik1haWwiLCJXVCI6Mn0%3D%7C3000%7C%7C%7C&amp;sdata=h3%2Bt2BCdD%2FTUq4cAHYsqoHt%2FWbsJJNa%2F1h81OixeYG4%3D&amp;reserved=0" xr:uid="{CCA41F73-0D00-4A0E-BDE3-C39573A8A63C}"/>
    <hyperlink ref="D384" r:id="rId84" display="https://nam11.safelinks.protection.outlook.com/?url=https%3A%2F%2Flink.springer.com%2Farticle%2F10.1007%2Fs11367-009-0091-7&amp;data=05%7C01%7Charley.addison%40rxglobal.com%7Cfa50e54c3d044c8dcf2c08db3f696cad%7C9274ee3f94254109a27f9fb15c10675d%7C0%7C0%7C638173495427253636%7CUnknown%7CTWFpbGZsb3d8eyJWIjoiMC4wLjAwMDAiLCJQIjoiV2luMzIiLCJBTiI6Ik1haWwiLCJXVCI6Mn0%3D%7C3000%7C%7C%7C&amp;sdata=z78T%2BeCq%2BHkWXFeejXdo%2BK64i3bPgehP5DZYdCaldh0%3D&amp;reserved=0" xr:uid="{A1CAF40E-1655-4DC4-8A3F-967A43C7D5FA}"/>
    <hyperlink ref="D385" r:id="rId85" display="https://nam11.safelinks.protection.outlook.com/?url=https%3A%2F%2Fwww.sciencedirect.com%2Fscience%2Farticle%2Fpii%2FS0959652616317267%23tbl2&amp;data=05%7C01%7Charley.addison%40rxglobal.com%7Cfa50e54c3d044c8dcf2c08db3f696cad%7C9274ee3f94254109a27f9fb15c10675d%7C0%7C0%7C638173495427253636%7CUnknown%7CTWFpbGZsb3d8eyJWIjoiMC4wLjAwMDAiLCJQIjoiV2luMzIiLCJBTiI6Ik1haWwiLCJXVCI6Mn0%3D%7C3000%7C%7C%7C&amp;sdata=rWWT0ah6RdADUEAHRciWx3TeIwzf5MWV24CxFUi90Ag%3D&amp;reserved=0" xr:uid="{9B66F2B9-6F4F-4637-996D-AE8C8B7C761E}"/>
    <hyperlink ref="D386" r:id="rId86" display="https://nam11.safelinks.protection.outlook.com/?url=https%3A%2F%2Fwww.sciencedirect.com%2Fscience%2Farticle%2Fpii%2FS0959652616302372&amp;data=05%7C01%7Charley.addison%40rxglobal.com%7Cfa50e54c3d044c8dcf2c08db3f696cad%7C9274ee3f94254109a27f9fb15c10675d%7C0%7C0%7C638173495427253636%7CUnknown%7CTWFpbGZsb3d8eyJWIjoiMC4wLjAwMDAiLCJQIjoiV2luMzIiLCJBTiI6Ik1haWwiLCJXVCI6Mn0%3D%7C3000%7C%7C%7C&amp;sdata=1ku3olhqG1pkmV4vaZj2cs1PUYeq%2BEIElngBEWTWgBM%3D&amp;reserved=0" xr:uid="{B4B9AB4C-7D7F-487A-9767-881843CF3E83}"/>
    <hyperlink ref="D387" r:id="rId87" display="https://nam11.safelinks.protection.outlook.com/?url=https%3A%2F%2Fassets.ctfassets.net%2Fhhv516v5f7sj%2F4exF7Ex74UoYku640WSF3t%2Fcc213b148ee80fa2d8062e430012ec56%2FImpossible_foods_comparative_LCA.pdf&amp;data=05%7C01%7Charley.addison%40rxglobal.com%7Cfa50e54c3d044c8dcf2c08db3f696cad%7C9274ee3f94254109a27f9fb15c10675d%7C0%7C0%7C638173495427253636%7CUnknown%7CTWFpbGZsb3d8eyJWIjoiMC4wLjAwMDAiLCJQIjoiV2luMzIiLCJBTiI6Ik1haWwiLCJXVCI6Mn0%3D%7C3000%7C%7C%7C&amp;sdata=B%2FphgWoG%2BlcFUeUeFTqjIsrcWpaY1dBsrfnml3MQApA%3D&amp;reserved=0" xr:uid="{D028263A-5436-476C-86CD-3926BBBECEB0}"/>
    <hyperlink ref="D388" r:id="rId88" display="https://nam11.safelinks.protection.outlook.com/?url=https%3A%2F%2Fwww.bakeryandsnacks.com%2FArticle%2F2019%2F07%2F08%2FThe-environmental-footprint-of-biscuits-cookies-and-crackers&amp;data=05%7C01%7Charley.addison%40rxglobal.com%7Cfa50e54c3d044c8dcf2c08db3f696cad%7C9274ee3f94254109a27f9fb15c10675d%7C0%7C0%7C638173495427253636%7CUnknown%7CTWFpbGZsb3d8eyJWIjoiMC4wLjAwMDAiLCJQIjoiV2luMzIiLCJBTiI6Ik1haWwiLCJXVCI6Mn0%3D%7C3000%7C%7C%7C&amp;sdata=X%2Fe51KmUS1F6ypMOjiJlEq1H4kwTUrCSUWhQRGQF%2FiA%3D&amp;reserved=0" xr:uid="{2139E083-0232-4E3C-BA9E-7E6ADBE8BBED}"/>
    <hyperlink ref="D389" r:id="rId89" display="https://nam11.safelinks.protection.outlook.com/?url=https%3A%2F%2Fwww.bbc.com%2Fnews%2Fscience-environment-46459714&amp;data=05%7C01%7Charley.addison%40rxglobal.com%7Cfa50e54c3d044c8dcf2c08db3f696cad%7C9274ee3f94254109a27f9fb15c10675d%7C0%7C0%7C638173495427253636%7CUnknown%7CTWFpbGZsb3d8eyJWIjoiMC4wLjAwMDAiLCJQIjoiV2luMzIiLCJBTiI6Ik1haWwiLCJXVCI6Mn0%3D%7C3000%7C%7C%7C&amp;sdata=OisGl5nPHIKWBkbj6Fd9ZleV%2F%2F66vr2XCmngyXMoPFA%3D&amp;reserved=0" xr:uid="{8DCB7761-AD4A-4CFA-9196-690DEE770669}"/>
    <hyperlink ref="D394" r:id="rId90" display="https://nam11.safelinks.protection.outlook.com/?url=https%3A%2F%2Fco2.myclimate.org%2Fen%2Fevent_calculators%2Fnew&amp;data=05%7C01%7Charley.addison%40rxglobal.com%7Cfa50e54c3d044c8dcf2c08db3f696cad%7C9274ee3f94254109a27f9fb15c10675d%7C0%7C0%7C638173495427253636%7CUnknown%7CTWFpbGZsb3d8eyJWIjoiMC4wLjAwMDAiLCJQIjoiV2luMzIiLCJBTiI6Ik1haWwiLCJXVCI6Mn0%3D%7C3000%7C%7C%7C&amp;sdata=g9vtnE1zwSrjUI6J2BxkDh9ZmZOHUuA8Vw%2BNTchDLZg%3D&amp;reserved=0" xr:uid="{D08D0EE6-F5BF-4BBF-A589-A86BD887D2CB}"/>
    <hyperlink ref="D397" r:id="rId91" display="https://nam11.safelinks.protection.outlook.com/?url=https%3A%2F%2Fterrapass.com%2Fcarbon-footprint-calculator&amp;data=05%7C01%7Charley.addison%40rxglobal.com%7Cfa50e54c3d044c8dcf2c08db3f696cad%7C9274ee3f94254109a27f9fb15c10675d%7C0%7C0%7C638173495427409879%7CUnknown%7CTWFpbGZsb3d8eyJWIjoiMC4wLjAwMDAiLCJQIjoiV2luMzIiLCJBTiI6Ik1haWwiLCJXVCI6Mn0%3D%7C3000%7C%7C%7C&amp;sdata=NtnOR7c%2BusblnNddXI9EJEtbjkh8p4K0Ddgb%2F8g7118%3D&amp;reserved=0" xr:uid="{1DA3AD3F-D115-4016-A92E-F8371A9E7E29}"/>
    <hyperlink ref="D398" r:id="rId92" display="https://nam11.safelinks.protection.outlook.com/?url=http%3A%2F%2Fwww.jhsph.edu%2Fresearch%2Fcenters-and-institutes%2Fjohns-hopkins-center-for-a-livable-future%2F_pdf%2Fresearch%2Fclf_reports%2Fkim_neff_carbon_calculators.pdf&amp;data=05%7C01%7Charley.addison%40rxglobal.com%7Cfa50e54c3d044c8dcf2c08db3f696cad%7C9274ee3f94254109a27f9fb15c10675d%7C0%7C0%7C638173495427409879%7CUnknown%7CTWFpbGZsb3d8eyJWIjoiMC4wLjAwMDAiLCJQIjoiV2luMzIiLCJBTiI6Ik1haWwiLCJXVCI6Mn0%3D%7C3000%7C%7C%7C&amp;sdata=0sk4G%2FC93y0DvJV7bxnEuqFMqYPOQk9DYPchtjQ0%2FJQ%3D&amp;reserved=0" xr:uid="{429D184A-031C-4A22-9301-7868E2FE0864}"/>
    <hyperlink ref="D399" r:id="rId93" display="https://nam11.safelinks.protection.outlook.com/?url=https%3A%2F%2Fgreeneventstool.com%2Fcarbon-footprint-calculator%2F&amp;data=05%7C01%7Charley.addison%40rxglobal.com%7Cfa50e54c3d044c8dcf2c08db3f696cad%7C9274ee3f94254109a27f9fb15c10675d%7C0%7C0%7C638173495427409879%7CUnknown%7CTWFpbGZsb3d8eyJWIjoiMC4wLjAwMDAiLCJQIjoiV2luMzIiLCJBTiI6Ik1haWwiLCJXVCI6Mn0%3D%7C3000%7C%7C%7C&amp;sdata=vDCDLxECN0OEQveiXSdWD2jmHaAJFDMyblJnjVslPoY%3D&amp;reserved=0" xr:uid="{440BF78C-AA43-4586-91C1-ADB1368D4B84}"/>
  </hyperlinks>
  <pageMargins left="0.7" right="0.7" top="0.75" bottom="0.75" header="0.3" footer="0.3"/>
  <pageSetup paperSize="9" orientation="portrait" r:id="rId94"/>
  <drawing r:id="rId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83038-DE97-4B0F-A024-FB86857CCC59}">
  <sheetPr codeName="Sheet5"/>
  <dimension ref="A1:U400"/>
  <sheetViews>
    <sheetView topLeftCell="A47" zoomScale="80" zoomScaleNormal="80" workbookViewId="0">
      <pane xSplit="1" topLeftCell="L1" activePane="topRight" state="frozen"/>
      <selection activeCell="L101" sqref="L101"/>
      <selection pane="topRight" activeCell="L101" sqref="L101"/>
    </sheetView>
  </sheetViews>
  <sheetFormatPr baseColWidth="10" defaultColWidth="9.140625" defaultRowHeight="15" x14ac:dyDescent="0.25"/>
  <cols>
    <col min="1" max="1" width="68.28515625" customWidth="1"/>
    <col min="2" max="2" width="42.85546875" style="8" customWidth="1"/>
    <col min="3" max="3" width="18.5703125" style="8" hidden="1" customWidth="1"/>
    <col min="4" max="4" width="51" style="10" customWidth="1"/>
    <col min="5" max="5" width="62.5703125" style="10" hidden="1" customWidth="1"/>
    <col min="6" max="6" width="35" hidden="1" customWidth="1"/>
    <col min="7" max="7" width="14.5703125" customWidth="1"/>
    <col min="8" max="8" width="12.28515625" style="180" customWidth="1"/>
    <col min="9" max="9" width="10.140625" customWidth="1"/>
    <col min="10" max="10" width="15.42578125" hidden="1" customWidth="1"/>
    <col min="11" max="11" width="24.140625" customWidth="1"/>
    <col min="12" max="12" width="72.85546875" style="10" customWidth="1"/>
    <col min="13" max="13" width="62" hidden="1" customWidth="1"/>
    <col min="14" max="14" width="115.5703125" customWidth="1"/>
  </cols>
  <sheetData>
    <row r="1" spans="1:21" ht="15.75" thickBot="1" x14ac:dyDescent="0.3">
      <c r="A1" t="s">
        <v>74</v>
      </c>
    </row>
    <row r="2" spans="1:21" ht="87.6" customHeight="1" thickBot="1" x14ac:dyDescent="0.3">
      <c r="A2" s="254" t="s">
        <v>662</v>
      </c>
      <c r="B2" s="251"/>
      <c r="C2" s="252"/>
      <c r="D2" s="252"/>
      <c r="E2" s="252"/>
      <c r="F2" s="252"/>
      <c r="G2" s="252"/>
      <c r="H2" s="252"/>
      <c r="I2" s="252"/>
      <c r="J2" s="252"/>
      <c r="K2" s="253"/>
      <c r="L2" s="252"/>
      <c r="M2" s="252"/>
      <c r="N2" s="253"/>
    </row>
    <row r="3" spans="1:21" x14ac:dyDescent="0.25">
      <c r="A3" s="48"/>
    </row>
    <row r="4" spans="1:21" ht="15.75" hidden="1" x14ac:dyDescent="0.25">
      <c r="A4" s="170" t="s">
        <v>84</v>
      </c>
      <c r="B4" s="125"/>
      <c r="C4" s="125"/>
      <c r="D4" s="9"/>
      <c r="E4" s="9"/>
      <c r="F4" s="6"/>
      <c r="G4" s="171"/>
      <c r="H4" s="181" t="s">
        <v>85</v>
      </c>
      <c r="I4" s="172"/>
      <c r="J4" s="171"/>
      <c r="K4" s="171"/>
      <c r="L4" s="173"/>
      <c r="M4" s="173"/>
      <c r="N4" s="173"/>
      <c r="O4" s="10"/>
      <c r="P4" s="10"/>
      <c r="Q4" s="10"/>
      <c r="R4" s="10"/>
      <c r="S4" s="10"/>
      <c r="T4" s="10"/>
      <c r="U4" s="10"/>
    </row>
    <row r="5" spans="1:21" ht="15.75" hidden="1" x14ac:dyDescent="0.25">
      <c r="A5" s="75" t="s">
        <v>86</v>
      </c>
      <c r="B5" s="121"/>
      <c r="C5" s="121"/>
      <c r="D5" s="74" t="s">
        <v>87</v>
      </c>
      <c r="E5" s="74"/>
      <c r="F5" s="73"/>
      <c r="G5" s="4"/>
      <c r="H5" s="182" t="s">
        <v>88</v>
      </c>
      <c r="I5" s="51"/>
      <c r="J5" s="4"/>
      <c r="K5" s="4"/>
      <c r="L5" s="61"/>
      <c r="M5" s="61"/>
      <c r="N5" s="61"/>
      <c r="O5" s="10"/>
      <c r="P5" s="10"/>
      <c r="Q5" s="10"/>
      <c r="R5" s="10"/>
      <c r="S5" s="10"/>
      <c r="T5" s="10"/>
      <c r="U5" s="10"/>
    </row>
    <row r="6" spans="1:21" ht="15.75" hidden="1" x14ac:dyDescent="0.25">
      <c r="A6" s="76" t="s">
        <v>89</v>
      </c>
      <c r="B6" s="126"/>
      <c r="C6" s="126"/>
      <c r="D6" s="79" t="s">
        <v>90</v>
      </c>
      <c r="E6" s="74"/>
      <c r="F6" s="73"/>
      <c r="G6" s="4"/>
      <c r="H6" s="183" t="s">
        <v>91</v>
      </c>
      <c r="I6" s="64"/>
      <c r="J6" s="4"/>
      <c r="K6" s="4"/>
      <c r="L6" s="61"/>
      <c r="M6" s="61"/>
      <c r="N6" s="61"/>
      <c r="O6" s="10"/>
      <c r="P6" s="10"/>
      <c r="Q6" s="10"/>
      <c r="R6" s="10"/>
      <c r="S6" s="10"/>
      <c r="T6" s="10"/>
      <c r="U6" s="10"/>
    </row>
    <row r="7" spans="1:21" hidden="1" x14ac:dyDescent="0.25">
      <c r="A7" s="75" t="s">
        <v>92</v>
      </c>
      <c r="B7" s="121"/>
      <c r="C7" s="121"/>
      <c r="D7" s="76" t="s">
        <v>93</v>
      </c>
      <c r="E7" s="76"/>
      <c r="F7" s="75"/>
      <c r="G7" s="4"/>
      <c r="H7" s="184"/>
      <c r="I7" s="4"/>
      <c r="J7" s="4"/>
      <c r="K7" s="4"/>
      <c r="L7" s="61"/>
      <c r="M7" s="4"/>
      <c r="N7" s="4"/>
    </row>
    <row r="8" spans="1:21" hidden="1" x14ac:dyDescent="0.25">
      <c r="A8" s="75" t="s">
        <v>94</v>
      </c>
      <c r="B8" s="121"/>
      <c r="C8" s="121"/>
      <c r="D8" s="61" t="s">
        <v>95</v>
      </c>
      <c r="E8" s="61"/>
      <c r="F8" s="4"/>
      <c r="G8" s="4"/>
      <c r="H8" s="184"/>
      <c r="I8" s="4"/>
      <c r="J8" s="4"/>
      <c r="K8" s="4"/>
      <c r="L8" s="61"/>
      <c r="M8" s="4"/>
      <c r="N8" s="4"/>
    </row>
    <row r="9" spans="1:21" hidden="1" x14ac:dyDescent="0.25">
      <c r="A9" s="75" t="s">
        <v>96</v>
      </c>
      <c r="B9" s="121"/>
      <c r="C9" s="121"/>
      <c r="D9" s="61"/>
      <c r="E9" s="61"/>
      <c r="F9" s="4"/>
      <c r="G9" s="4"/>
      <c r="H9" s="184"/>
      <c r="I9" s="4"/>
      <c r="J9" s="4"/>
      <c r="K9" s="4"/>
      <c r="L9" s="61"/>
      <c r="M9" s="4"/>
      <c r="N9" s="4"/>
    </row>
    <row r="10" spans="1:21" x14ac:dyDescent="0.25">
      <c r="A10" s="248" t="s">
        <v>97</v>
      </c>
      <c r="B10" s="121"/>
      <c r="C10" s="121"/>
      <c r="D10" s="61"/>
      <c r="E10" s="61"/>
      <c r="F10" s="4"/>
      <c r="G10" s="4"/>
      <c r="H10" s="184"/>
      <c r="I10" s="4"/>
      <c r="J10" s="4"/>
      <c r="K10" s="4"/>
      <c r="L10" s="61"/>
      <c r="M10" s="4"/>
      <c r="N10" s="4"/>
    </row>
    <row r="11" spans="1:21" x14ac:dyDescent="0.25">
      <c r="A11" s="247" t="s">
        <v>98</v>
      </c>
      <c r="B11" s="249" t="s">
        <v>99</v>
      </c>
      <c r="C11" s="249" t="s">
        <v>100</v>
      </c>
      <c r="D11" s="250" t="s">
        <v>4</v>
      </c>
      <c r="E11" s="250" t="s">
        <v>101</v>
      </c>
      <c r="F11" s="247" t="s">
        <v>102</v>
      </c>
      <c r="G11" s="247" t="s">
        <v>11</v>
      </c>
      <c r="H11" s="249" t="s">
        <v>5</v>
      </c>
      <c r="I11" s="247" t="s">
        <v>103</v>
      </c>
      <c r="J11" s="247" t="s">
        <v>7</v>
      </c>
      <c r="K11" s="247" t="s">
        <v>6</v>
      </c>
      <c r="L11" s="250" t="s">
        <v>104</v>
      </c>
      <c r="M11" s="247" t="s">
        <v>105</v>
      </c>
      <c r="N11" s="247" t="s">
        <v>106</v>
      </c>
    </row>
    <row r="12" spans="1:21" x14ac:dyDescent="0.25">
      <c r="A12" s="82" t="s">
        <v>12</v>
      </c>
      <c r="B12" s="127" t="s">
        <v>107</v>
      </c>
      <c r="C12" s="127"/>
      <c r="D12" s="83"/>
      <c r="E12" s="83"/>
      <c r="F12" s="82"/>
      <c r="G12" s="82"/>
      <c r="H12" s="185"/>
      <c r="I12" s="84"/>
      <c r="J12" s="84"/>
      <c r="K12" s="84"/>
      <c r="L12" s="83"/>
      <c r="M12" s="82"/>
      <c r="N12" s="82"/>
    </row>
    <row r="13" spans="1:21" x14ac:dyDescent="0.25">
      <c r="A13" s="139" t="s">
        <v>10</v>
      </c>
      <c r="B13" s="144" t="s">
        <v>107</v>
      </c>
      <c r="C13" s="144"/>
      <c r="D13" s="140"/>
      <c r="E13" s="140"/>
      <c r="F13" s="141"/>
      <c r="G13" s="142"/>
      <c r="H13" s="186"/>
      <c r="I13" s="143"/>
      <c r="J13" s="143"/>
      <c r="K13" s="143"/>
      <c r="L13" s="140"/>
      <c r="M13" s="141"/>
      <c r="N13" s="142" t="s">
        <v>108</v>
      </c>
    </row>
    <row r="14" spans="1:21" x14ac:dyDescent="0.25">
      <c r="A14" s="138" t="s">
        <v>10</v>
      </c>
      <c r="B14" s="124" t="s">
        <v>107</v>
      </c>
      <c r="C14" s="124"/>
      <c r="D14" s="76" t="s">
        <v>109</v>
      </c>
      <c r="E14" s="76"/>
      <c r="F14" s="158"/>
      <c r="G14" s="75" t="s">
        <v>14</v>
      </c>
      <c r="H14" s="187">
        <v>30</v>
      </c>
      <c r="I14" s="75" t="s">
        <v>110</v>
      </c>
      <c r="J14" s="122"/>
      <c r="K14" s="122" t="s">
        <v>111</v>
      </c>
      <c r="L14" s="61" t="s">
        <v>112</v>
      </c>
      <c r="M14" s="52"/>
      <c r="N14" s="4" t="s">
        <v>113</v>
      </c>
    </row>
    <row r="15" spans="1:21" x14ac:dyDescent="0.25">
      <c r="A15" s="159" t="s">
        <v>114</v>
      </c>
      <c r="B15" s="126" t="s">
        <v>107</v>
      </c>
      <c r="C15" s="126"/>
      <c r="D15" s="76" t="s">
        <v>109</v>
      </c>
      <c r="E15" s="76"/>
      <c r="F15" s="76" t="s">
        <v>115</v>
      </c>
      <c r="G15" s="75" t="s">
        <v>116</v>
      </c>
      <c r="H15" s="258">
        <v>0.34799999999999998</v>
      </c>
      <c r="I15" s="122" t="s">
        <v>110</v>
      </c>
      <c r="J15" s="116"/>
      <c r="K15" s="116" t="s">
        <v>117</v>
      </c>
      <c r="L15" s="238" t="s">
        <v>118</v>
      </c>
      <c r="M15" s="61" t="s">
        <v>119</v>
      </c>
      <c r="N15" s="4" t="s">
        <v>120</v>
      </c>
    </row>
    <row r="16" spans="1:21" hidden="1" x14ac:dyDescent="0.25">
      <c r="A16" s="160" t="s">
        <v>121</v>
      </c>
      <c r="B16" s="160"/>
      <c r="C16" s="160"/>
      <c r="D16" s="65"/>
      <c r="E16" s="65"/>
      <c r="F16" s="57"/>
      <c r="G16" s="75"/>
      <c r="H16" s="189"/>
      <c r="I16" s="75"/>
      <c r="J16" s="75"/>
      <c r="K16" s="75"/>
      <c r="L16" s="61"/>
      <c r="M16" s="57"/>
      <c r="N16" s="4"/>
    </row>
    <row r="17" spans="1:14" hidden="1" x14ac:dyDescent="0.25">
      <c r="A17" s="160" t="s">
        <v>122</v>
      </c>
      <c r="B17" s="160"/>
      <c r="C17" s="160"/>
      <c r="D17" s="65"/>
      <c r="E17" s="65"/>
      <c r="F17" s="57"/>
      <c r="G17" s="75"/>
      <c r="H17" s="189"/>
      <c r="I17" s="75"/>
      <c r="J17" s="75"/>
      <c r="K17" s="75"/>
      <c r="L17" s="61"/>
      <c r="M17" s="57"/>
      <c r="N17" s="4"/>
    </row>
    <row r="18" spans="1:14" hidden="1" x14ac:dyDescent="0.25">
      <c r="A18" s="160" t="s">
        <v>123</v>
      </c>
      <c r="B18" s="160"/>
      <c r="C18" s="160"/>
      <c r="D18" s="65"/>
      <c r="E18" s="65"/>
      <c r="F18" s="57"/>
      <c r="G18" s="75"/>
      <c r="H18" s="189"/>
      <c r="I18" s="75"/>
      <c r="J18" s="75"/>
      <c r="K18" s="75"/>
      <c r="L18" s="61"/>
      <c r="M18" s="57"/>
      <c r="N18" s="4"/>
    </row>
    <row r="19" spans="1:14" ht="30" hidden="1" x14ac:dyDescent="0.25">
      <c r="A19" s="160" t="s">
        <v>124</v>
      </c>
      <c r="B19" s="160"/>
      <c r="C19" s="160"/>
      <c r="D19" s="65"/>
      <c r="E19" s="65"/>
      <c r="F19" s="57"/>
      <c r="G19" s="75"/>
      <c r="H19" s="189"/>
      <c r="I19" s="75"/>
      <c r="J19" s="75"/>
      <c r="K19" s="75"/>
      <c r="L19" s="61"/>
      <c r="M19" s="57"/>
      <c r="N19" s="4"/>
    </row>
    <row r="20" spans="1:14" hidden="1" x14ac:dyDescent="0.25">
      <c r="A20" s="160" t="s">
        <v>125</v>
      </c>
      <c r="B20" s="160"/>
      <c r="C20" s="160"/>
      <c r="D20" s="65"/>
      <c r="E20" s="65"/>
      <c r="F20" s="57"/>
      <c r="G20" s="75"/>
      <c r="H20" s="189"/>
      <c r="I20" s="75"/>
      <c r="J20" s="75"/>
      <c r="K20" s="75"/>
      <c r="L20" s="61"/>
      <c r="M20" s="57"/>
      <c r="N20" s="4"/>
    </row>
    <row r="21" spans="1:14" x14ac:dyDescent="0.25">
      <c r="A21" s="138" t="s">
        <v>10</v>
      </c>
      <c r="B21" s="65" t="s">
        <v>107</v>
      </c>
      <c r="C21" s="65"/>
      <c r="D21" s="65" t="s">
        <v>126</v>
      </c>
      <c r="E21" s="65"/>
      <c r="F21" s="57"/>
      <c r="G21" s="75" t="s">
        <v>14</v>
      </c>
      <c r="H21" s="191">
        <v>11</v>
      </c>
      <c r="I21" s="75" t="s">
        <v>110</v>
      </c>
      <c r="J21" s="75"/>
      <c r="K21" s="75" t="s">
        <v>127</v>
      </c>
      <c r="L21" s="61" t="s">
        <v>128</v>
      </c>
      <c r="M21" s="57" t="s">
        <v>129</v>
      </c>
      <c r="N21" s="61" t="s">
        <v>130</v>
      </c>
    </row>
    <row r="22" spans="1:14" x14ac:dyDescent="0.25">
      <c r="A22" s="138" t="s">
        <v>10</v>
      </c>
      <c r="B22" s="65" t="s">
        <v>107</v>
      </c>
      <c r="C22" s="65"/>
      <c r="D22" s="65" t="s">
        <v>131</v>
      </c>
      <c r="E22" s="65"/>
      <c r="F22" s="57"/>
      <c r="G22" s="75" t="s">
        <v>14</v>
      </c>
      <c r="H22" s="191">
        <v>6.25</v>
      </c>
      <c r="I22" s="75" t="s">
        <v>110</v>
      </c>
      <c r="J22" s="75"/>
      <c r="K22" s="75" t="s">
        <v>127</v>
      </c>
      <c r="L22" s="61"/>
      <c r="M22" s="57"/>
      <c r="N22" s="61" t="s">
        <v>132</v>
      </c>
    </row>
    <row r="23" spans="1:14" x14ac:dyDescent="0.25">
      <c r="A23" s="138" t="s">
        <v>10</v>
      </c>
      <c r="B23" s="65" t="s">
        <v>107</v>
      </c>
      <c r="C23" s="65"/>
      <c r="D23" s="255" t="s">
        <v>133</v>
      </c>
      <c r="E23" s="65"/>
      <c r="F23" s="57"/>
      <c r="G23" s="75" t="s">
        <v>34</v>
      </c>
      <c r="H23" s="279">
        <v>14.6</v>
      </c>
      <c r="I23" s="75" t="s">
        <v>110</v>
      </c>
      <c r="J23" s="75"/>
      <c r="K23" s="75" t="s">
        <v>134</v>
      </c>
      <c r="L23" s="61"/>
      <c r="M23" s="57"/>
      <c r="N23" s="61"/>
    </row>
    <row r="24" spans="1:14" x14ac:dyDescent="0.25">
      <c r="A24" s="138" t="s">
        <v>135</v>
      </c>
      <c r="B24" s="65" t="s">
        <v>107</v>
      </c>
      <c r="C24" s="65"/>
      <c r="D24" s="255" t="s">
        <v>136</v>
      </c>
      <c r="E24" s="65"/>
      <c r="F24" s="57"/>
      <c r="G24" s="75" t="s">
        <v>34</v>
      </c>
      <c r="H24" s="279">
        <v>19.7</v>
      </c>
      <c r="I24" s="75" t="s">
        <v>110</v>
      </c>
      <c r="J24" s="75"/>
      <c r="K24" s="269" t="s">
        <v>21</v>
      </c>
      <c r="L24" s="60" t="s">
        <v>137</v>
      </c>
      <c r="M24" s="57"/>
      <c r="N24" s="61"/>
    </row>
    <row r="25" spans="1:14" x14ac:dyDescent="0.25">
      <c r="A25" s="138" t="s">
        <v>10</v>
      </c>
      <c r="B25" s="65" t="s">
        <v>107</v>
      </c>
      <c r="C25" s="65"/>
      <c r="D25" s="255" t="s">
        <v>64</v>
      </c>
      <c r="E25" s="65"/>
      <c r="F25" s="57"/>
      <c r="G25" s="75" t="s">
        <v>14</v>
      </c>
      <c r="H25" s="316">
        <v>12.7</v>
      </c>
      <c r="I25" s="75" t="s">
        <v>110</v>
      </c>
      <c r="J25" s="75"/>
      <c r="K25" s="276" t="s">
        <v>663</v>
      </c>
      <c r="L25" s="60" t="s">
        <v>187</v>
      </c>
      <c r="M25" s="57"/>
      <c r="N25" s="61"/>
    </row>
    <row r="26" spans="1:14" x14ac:dyDescent="0.25">
      <c r="A26" s="149" t="s">
        <v>10</v>
      </c>
      <c r="B26" s="267" t="s">
        <v>107</v>
      </c>
      <c r="C26" s="267"/>
      <c r="D26" s="277" t="s">
        <v>138</v>
      </c>
      <c r="E26" s="267"/>
      <c r="F26" s="268"/>
      <c r="G26" s="269" t="s">
        <v>14</v>
      </c>
      <c r="H26" s="256">
        <v>1.17</v>
      </c>
      <c r="I26" s="75" t="s">
        <v>110</v>
      </c>
      <c r="J26" s="75"/>
      <c r="K26" s="75" t="s">
        <v>139</v>
      </c>
      <c r="L26" s="61"/>
      <c r="M26" s="57"/>
      <c r="N26" s="61" t="s">
        <v>140</v>
      </c>
    </row>
    <row r="27" spans="1:14" x14ac:dyDescent="0.25">
      <c r="A27" s="149" t="s">
        <v>10</v>
      </c>
      <c r="B27" s="267" t="s">
        <v>107</v>
      </c>
      <c r="C27" s="267"/>
      <c r="D27" s="278" t="s">
        <v>141</v>
      </c>
      <c r="E27" s="267"/>
      <c r="F27" s="268"/>
      <c r="G27" s="269" t="s">
        <v>14</v>
      </c>
      <c r="H27" s="190">
        <v>9.8000000000000007</v>
      </c>
      <c r="I27" s="75" t="s">
        <v>110</v>
      </c>
      <c r="J27" s="75" t="s">
        <v>142</v>
      </c>
      <c r="K27" s="269" t="s">
        <v>21</v>
      </c>
      <c r="L27" s="80" t="s">
        <v>137</v>
      </c>
      <c r="M27" s="57"/>
      <c r="N27" s="61" t="s">
        <v>143</v>
      </c>
    </row>
    <row r="28" spans="1:14" x14ac:dyDescent="0.25">
      <c r="A28" s="138" t="s">
        <v>10</v>
      </c>
      <c r="B28" s="65" t="s">
        <v>107</v>
      </c>
      <c r="C28" s="65"/>
      <c r="D28" s="161" t="s">
        <v>141</v>
      </c>
      <c r="E28" s="65"/>
      <c r="F28" s="57"/>
      <c r="G28" s="75" t="s">
        <v>14</v>
      </c>
      <c r="H28" s="190">
        <v>3.9</v>
      </c>
      <c r="I28" s="75" t="s">
        <v>110</v>
      </c>
      <c r="J28" s="75"/>
      <c r="K28" s="269" t="s">
        <v>21</v>
      </c>
      <c r="L28" s="80" t="s">
        <v>137</v>
      </c>
      <c r="M28" s="57"/>
      <c r="N28" s="61"/>
    </row>
    <row r="29" spans="1:14" x14ac:dyDescent="0.25">
      <c r="A29" s="149" t="s">
        <v>10</v>
      </c>
      <c r="B29" s="267" t="s">
        <v>107</v>
      </c>
      <c r="C29" s="267"/>
      <c r="D29" s="278" t="s">
        <v>27</v>
      </c>
      <c r="E29" s="267"/>
      <c r="F29" s="268"/>
      <c r="G29" s="269" t="s">
        <v>34</v>
      </c>
      <c r="H29" s="190">
        <v>7.75</v>
      </c>
      <c r="I29" s="75" t="s">
        <v>110</v>
      </c>
      <c r="J29" s="75"/>
      <c r="K29" s="269" t="s">
        <v>21</v>
      </c>
      <c r="L29" s="80" t="s">
        <v>137</v>
      </c>
      <c r="M29" s="57"/>
      <c r="N29" s="61" t="s">
        <v>146</v>
      </c>
    </row>
    <row r="30" spans="1:14" hidden="1" x14ac:dyDescent="0.25">
      <c r="A30" s="138" t="s">
        <v>10</v>
      </c>
      <c r="B30" s="65" t="s">
        <v>107</v>
      </c>
      <c r="C30" s="65"/>
      <c r="D30" s="161"/>
      <c r="E30" s="65"/>
      <c r="F30" s="57"/>
      <c r="G30" s="75"/>
      <c r="H30" s="189"/>
      <c r="I30" s="75" t="s">
        <v>110</v>
      </c>
      <c r="J30" s="75"/>
      <c r="K30" s="269" t="s">
        <v>21</v>
      </c>
      <c r="L30" s="80" t="s">
        <v>137</v>
      </c>
      <c r="M30" s="57"/>
      <c r="N30" s="5"/>
    </row>
    <row r="31" spans="1:14" hidden="1" x14ac:dyDescent="0.25">
      <c r="A31" s="138" t="s">
        <v>10</v>
      </c>
      <c r="B31" s="65" t="s">
        <v>107</v>
      </c>
      <c r="C31" s="138"/>
      <c r="D31" s="65" t="s">
        <v>147</v>
      </c>
      <c r="E31" s="65"/>
      <c r="F31" s="57"/>
      <c r="G31" s="75" t="s">
        <v>34</v>
      </c>
      <c r="H31" s="189" t="s">
        <v>148</v>
      </c>
      <c r="I31" s="75" t="s">
        <v>110</v>
      </c>
      <c r="J31" s="75"/>
      <c r="K31" s="269" t="s">
        <v>21</v>
      </c>
      <c r="L31" s="80" t="s">
        <v>137</v>
      </c>
      <c r="M31" s="57"/>
      <c r="N31" s="4"/>
    </row>
    <row r="32" spans="1:14" x14ac:dyDescent="0.25">
      <c r="A32" s="138" t="s">
        <v>10</v>
      </c>
      <c r="B32" s="65" t="s">
        <v>107</v>
      </c>
      <c r="C32" s="138"/>
      <c r="D32" s="264" t="s">
        <v>28</v>
      </c>
      <c r="E32" s="65"/>
      <c r="F32" s="57"/>
      <c r="G32" s="75" t="s">
        <v>34</v>
      </c>
      <c r="H32" s="264">
        <v>10.7</v>
      </c>
      <c r="I32" s="75" t="s">
        <v>110</v>
      </c>
      <c r="J32" s="75"/>
      <c r="K32" s="75" t="s">
        <v>21</v>
      </c>
      <c r="L32" s="80" t="s">
        <v>137</v>
      </c>
      <c r="M32" s="57"/>
      <c r="N32" s="4"/>
    </row>
    <row r="33" spans="1:14" x14ac:dyDescent="0.25">
      <c r="A33" s="138" t="s">
        <v>10</v>
      </c>
      <c r="B33" s="65" t="s">
        <v>107</v>
      </c>
      <c r="C33" s="138"/>
      <c r="D33" s="264" t="s">
        <v>29</v>
      </c>
      <c r="E33" s="65"/>
      <c r="F33" s="57"/>
      <c r="G33" s="75" t="s">
        <v>34</v>
      </c>
      <c r="H33" s="264">
        <v>13.7</v>
      </c>
      <c r="I33" s="75" t="s">
        <v>110</v>
      </c>
      <c r="J33" s="75"/>
      <c r="K33" s="75" t="s">
        <v>21</v>
      </c>
      <c r="L33" s="80" t="s">
        <v>137</v>
      </c>
      <c r="M33" s="57"/>
      <c r="N33" s="4"/>
    </row>
    <row r="34" spans="1:14" x14ac:dyDescent="0.25">
      <c r="A34" s="138" t="s">
        <v>10</v>
      </c>
      <c r="B34" s="65" t="s">
        <v>107</v>
      </c>
      <c r="C34" s="138"/>
      <c r="D34" s="264" t="s">
        <v>30</v>
      </c>
      <c r="E34" s="65"/>
      <c r="F34" s="57"/>
      <c r="G34" s="75" t="s">
        <v>34</v>
      </c>
      <c r="H34" s="264">
        <v>16.7</v>
      </c>
      <c r="I34" s="75" t="s">
        <v>110</v>
      </c>
      <c r="J34" s="75"/>
      <c r="K34" s="75" t="s">
        <v>21</v>
      </c>
      <c r="L34" s="80" t="s">
        <v>137</v>
      </c>
      <c r="M34" s="57"/>
      <c r="N34" s="4"/>
    </row>
    <row r="35" spans="1:14" x14ac:dyDescent="0.25">
      <c r="A35" s="149" t="s">
        <v>10</v>
      </c>
      <c r="B35" s="267" t="s">
        <v>107</v>
      </c>
      <c r="C35" s="303"/>
      <c r="D35" s="306" t="s">
        <v>26</v>
      </c>
      <c r="E35" s="305"/>
      <c r="F35" s="268"/>
      <c r="G35" s="269" t="s">
        <v>34</v>
      </c>
      <c r="H35" s="306">
        <v>18.399999999999999</v>
      </c>
      <c r="I35" s="75" t="s">
        <v>110</v>
      </c>
      <c r="J35" s="75"/>
      <c r="K35" s="269" t="s">
        <v>21</v>
      </c>
      <c r="L35" s="80" t="s">
        <v>137</v>
      </c>
      <c r="M35" s="57"/>
      <c r="N35" s="4" t="s">
        <v>149</v>
      </c>
    </row>
    <row r="36" spans="1:14" x14ac:dyDescent="0.25">
      <c r="A36" s="138" t="s">
        <v>10</v>
      </c>
      <c r="B36" s="65" t="s">
        <v>107</v>
      </c>
      <c r="C36" s="265"/>
      <c r="D36" s="264" t="s">
        <v>20</v>
      </c>
      <c r="E36" s="266"/>
      <c r="F36" s="57"/>
      <c r="G36" s="75" t="s">
        <v>34</v>
      </c>
      <c r="H36" s="264">
        <v>6.7</v>
      </c>
      <c r="I36" s="75" t="s">
        <v>110</v>
      </c>
      <c r="J36" s="75"/>
      <c r="K36" s="75" t="s">
        <v>21</v>
      </c>
      <c r="L36" s="80" t="s">
        <v>137</v>
      </c>
      <c r="M36" s="57"/>
      <c r="N36" s="4"/>
    </row>
    <row r="37" spans="1:14" x14ac:dyDescent="0.25">
      <c r="A37" s="149" t="s">
        <v>10</v>
      </c>
      <c r="B37" s="267" t="s">
        <v>107</v>
      </c>
      <c r="C37" s="303"/>
      <c r="D37" s="304" t="s">
        <v>23</v>
      </c>
      <c r="E37" s="305"/>
      <c r="F37" s="268"/>
      <c r="G37" s="269" t="s">
        <v>34</v>
      </c>
      <c r="H37" s="306">
        <v>9.6999999999999993</v>
      </c>
      <c r="I37" s="75" t="s">
        <v>110</v>
      </c>
      <c r="J37" s="75"/>
      <c r="K37" s="269" t="s">
        <v>21</v>
      </c>
      <c r="L37" s="80" t="s">
        <v>137</v>
      </c>
      <c r="M37" s="57"/>
      <c r="N37" s="4" t="s">
        <v>150</v>
      </c>
    </row>
    <row r="38" spans="1:14" x14ac:dyDescent="0.25">
      <c r="A38" s="138" t="s">
        <v>10</v>
      </c>
      <c r="B38" s="65" t="s">
        <v>107</v>
      </c>
      <c r="C38" s="265"/>
      <c r="D38" s="264" t="s">
        <v>24</v>
      </c>
      <c r="E38" s="266"/>
      <c r="F38" s="57"/>
      <c r="G38" s="75" t="s">
        <v>34</v>
      </c>
      <c r="H38" s="264">
        <v>12.7</v>
      </c>
      <c r="I38" s="75" t="s">
        <v>110</v>
      </c>
      <c r="J38" s="75"/>
      <c r="K38" s="75" t="s">
        <v>21</v>
      </c>
      <c r="L38" s="80" t="s">
        <v>137</v>
      </c>
      <c r="M38" s="57"/>
      <c r="N38" s="4"/>
    </row>
    <row r="39" spans="1:14" x14ac:dyDescent="0.25">
      <c r="A39" s="149" t="s">
        <v>10</v>
      </c>
      <c r="B39" s="267" t="s">
        <v>107</v>
      </c>
      <c r="C39" s="303"/>
      <c r="D39" s="306" t="s">
        <v>25</v>
      </c>
      <c r="E39" s="305"/>
      <c r="F39" s="268"/>
      <c r="G39" s="269" t="s">
        <v>34</v>
      </c>
      <c r="H39" s="190">
        <v>15.6</v>
      </c>
      <c r="I39" s="75" t="s">
        <v>110</v>
      </c>
      <c r="J39" s="75"/>
      <c r="K39" s="269" t="s">
        <v>21</v>
      </c>
      <c r="L39" s="80" t="s">
        <v>137</v>
      </c>
      <c r="M39" s="57"/>
      <c r="N39" s="4" t="s">
        <v>151</v>
      </c>
    </row>
    <row r="40" spans="1:14" x14ac:dyDescent="0.25">
      <c r="A40" s="138" t="s">
        <v>10</v>
      </c>
      <c r="B40" s="65" t="s">
        <v>107</v>
      </c>
      <c r="C40" s="138"/>
      <c r="D40" s="65" t="s">
        <v>152</v>
      </c>
      <c r="E40" s="65"/>
      <c r="F40" s="57"/>
      <c r="G40" s="75" t="s">
        <v>153</v>
      </c>
      <c r="H40" s="189">
        <v>3.68</v>
      </c>
      <c r="I40" s="75" t="s">
        <v>154</v>
      </c>
      <c r="J40" s="75"/>
      <c r="K40" s="75" t="s">
        <v>155</v>
      </c>
      <c r="L40" s="61" t="s">
        <v>156</v>
      </c>
      <c r="M40" s="57"/>
      <c r="N40" s="4"/>
    </row>
    <row r="41" spans="1:14" x14ac:dyDescent="0.25">
      <c r="A41" s="138" t="s">
        <v>10</v>
      </c>
      <c r="B41" s="65" t="s">
        <v>107</v>
      </c>
      <c r="C41" s="65"/>
      <c r="D41" s="76" t="s">
        <v>157</v>
      </c>
      <c r="E41" s="65"/>
      <c r="F41" s="57"/>
      <c r="G41" s="75" t="s">
        <v>14</v>
      </c>
      <c r="H41" s="191">
        <v>3.5555555559999998</v>
      </c>
      <c r="I41" s="75" t="s">
        <v>110</v>
      </c>
      <c r="J41" s="75"/>
      <c r="K41" s="75" t="s">
        <v>158</v>
      </c>
      <c r="L41" s="61" t="s">
        <v>159</v>
      </c>
      <c r="M41" s="57"/>
      <c r="N41" s="4"/>
    </row>
    <row r="42" spans="1:14" hidden="1" x14ac:dyDescent="0.25">
      <c r="A42" s="111" t="s">
        <v>74</v>
      </c>
      <c r="B42" s="110" t="s">
        <v>107</v>
      </c>
      <c r="C42" s="111"/>
      <c r="D42" s="110" t="s">
        <v>13</v>
      </c>
      <c r="E42" s="65"/>
      <c r="F42" s="57"/>
      <c r="G42" s="75" t="s">
        <v>34</v>
      </c>
      <c r="H42" s="198" t="s">
        <v>160</v>
      </c>
      <c r="I42" s="75" t="s">
        <v>110</v>
      </c>
      <c r="J42" s="75"/>
      <c r="K42" s="75" t="s">
        <v>161</v>
      </c>
      <c r="L42" s="118" t="s">
        <v>162</v>
      </c>
      <c r="M42" s="57" t="s">
        <v>163</v>
      </c>
      <c r="N42" s="4"/>
    </row>
    <row r="43" spans="1:14" hidden="1" x14ac:dyDescent="0.25">
      <c r="A43" s="111" t="s">
        <v>10</v>
      </c>
      <c r="B43" s="110" t="s">
        <v>107</v>
      </c>
      <c r="C43" s="111"/>
      <c r="D43" s="110" t="s">
        <v>13</v>
      </c>
      <c r="E43" s="65"/>
      <c r="F43" s="57"/>
      <c r="G43" s="75" t="s">
        <v>66</v>
      </c>
      <c r="H43" s="198" t="s">
        <v>164</v>
      </c>
      <c r="I43" s="75" t="s">
        <v>110</v>
      </c>
      <c r="J43" s="75"/>
      <c r="K43" s="75" t="s">
        <v>161</v>
      </c>
      <c r="L43" s="118" t="s">
        <v>162</v>
      </c>
      <c r="M43" s="57" t="s">
        <v>163</v>
      </c>
      <c r="N43" s="4"/>
    </row>
    <row r="44" spans="1:14" x14ac:dyDescent="0.25">
      <c r="A44" s="145" t="s">
        <v>31</v>
      </c>
      <c r="B44" s="146" t="s">
        <v>107</v>
      </c>
      <c r="C44" s="146"/>
      <c r="D44" s="147"/>
      <c r="E44" s="147"/>
      <c r="F44" s="148"/>
      <c r="G44" s="142"/>
      <c r="H44" s="192"/>
      <c r="I44" s="142"/>
      <c r="J44" s="142"/>
      <c r="K44" s="142"/>
      <c r="L44" s="140"/>
      <c r="M44" s="148"/>
      <c r="N44" s="142"/>
    </row>
    <row r="45" spans="1:14" x14ac:dyDescent="0.25">
      <c r="A45" s="109" t="s">
        <v>165</v>
      </c>
      <c r="B45" s="65" t="s">
        <v>107</v>
      </c>
      <c r="C45" s="65"/>
      <c r="D45" s="65" t="s">
        <v>166</v>
      </c>
      <c r="E45" s="65"/>
      <c r="F45" s="57"/>
      <c r="G45" s="75" t="s">
        <v>167</v>
      </c>
      <c r="H45" s="175" t="s">
        <v>167</v>
      </c>
      <c r="I45" s="75" t="s">
        <v>110</v>
      </c>
      <c r="J45" s="75"/>
      <c r="K45" s="75" t="s">
        <v>168</v>
      </c>
      <c r="L45" s="118" t="s">
        <v>118</v>
      </c>
      <c r="M45" s="57"/>
      <c r="N45" s="4" t="s">
        <v>169</v>
      </c>
    </row>
    <row r="46" spans="1:14" x14ac:dyDescent="0.25">
      <c r="A46" s="149" t="s">
        <v>33</v>
      </c>
      <c r="B46" s="267" t="s">
        <v>107</v>
      </c>
      <c r="C46" s="267"/>
      <c r="D46" s="267" t="s">
        <v>170</v>
      </c>
      <c r="E46" s="267"/>
      <c r="F46" s="268"/>
      <c r="G46" s="269" t="s">
        <v>34</v>
      </c>
      <c r="H46" s="175">
        <v>4.84</v>
      </c>
      <c r="I46" s="75" t="s">
        <v>110</v>
      </c>
      <c r="J46" s="75"/>
      <c r="K46" s="75" t="s">
        <v>171</v>
      </c>
      <c r="L46" s="118" t="s">
        <v>161</v>
      </c>
      <c r="M46" s="57"/>
      <c r="N46" s="4"/>
    </row>
    <row r="47" spans="1:14" x14ac:dyDescent="0.25">
      <c r="A47" s="162" t="s">
        <v>35</v>
      </c>
      <c r="B47" s="121" t="s">
        <v>107</v>
      </c>
      <c r="C47" s="121"/>
      <c r="D47" s="76" t="s">
        <v>172</v>
      </c>
      <c r="E47" s="76"/>
      <c r="F47" s="75"/>
      <c r="G47" s="75" t="s">
        <v>173</v>
      </c>
      <c r="H47" s="188">
        <v>0.77800000000000002</v>
      </c>
      <c r="I47" s="116" t="s">
        <v>110</v>
      </c>
      <c r="J47" s="116"/>
      <c r="K47" s="116" t="s">
        <v>117</v>
      </c>
      <c r="L47" s="123" t="s">
        <v>118</v>
      </c>
      <c r="M47" s="4"/>
      <c r="N47" s="4"/>
    </row>
    <row r="48" spans="1:14" x14ac:dyDescent="0.25">
      <c r="A48" s="150" t="s">
        <v>35</v>
      </c>
      <c r="B48" s="270" t="s">
        <v>107</v>
      </c>
      <c r="C48" s="270"/>
      <c r="D48" s="271" t="s">
        <v>174</v>
      </c>
      <c r="E48" s="271"/>
      <c r="F48" s="269"/>
      <c r="G48" s="269" t="s">
        <v>175</v>
      </c>
      <c r="H48" s="174">
        <v>2574.16</v>
      </c>
      <c r="I48" s="163" t="s">
        <v>110</v>
      </c>
      <c r="J48" s="163" t="s">
        <v>22</v>
      </c>
      <c r="K48" s="163" t="s">
        <v>176</v>
      </c>
      <c r="L48" s="164" t="s">
        <v>177</v>
      </c>
      <c r="M48" s="4"/>
      <c r="N48" s="4"/>
    </row>
    <row r="49" spans="1:14" x14ac:dyDescent="0.25">
      <c r="A49" s="162" t="s">
        <v>35</v>
      </c>
      <c r="B49" s="121" t="s">
        <v>107</v>
      </c>
      <c r="C49" s="121"/>
      <c r="D49" s="76" t="s">
        <v>178</v>
      </c>
      <c r="E49" s="76"/>
      <c r="F49" s="75"/>
      <c r="G49" s="75" t="s">
        <v>175</v>
      </c>
      <c r="H49" s="193">
        <v>1894.6286299999999</v>
      </c>
      <c r="I49" s="116" t="s">
        <v>110</v>
      </c>
      <c r="J49" s="116" t="s">
        <v>22</v>
      </c>
      <c r="K49" s="116" t="s">
        <v>176</v>
      </c>
      <c r="L49" s="123" t="s">
        <v>118</v>
      </c>
      <c r="M49" s="4" t="s">
        <v>179</v>
      </c>
      <c r="N49" s="4"/>
    </row>
    <row r="50" spans="1:14" x14ac:dyDescent="0.25">
      <c r="A50" s="162" t="s">
        <v>35</v>
      </c>
      <c r="B50" s="121" t="s">
        <v>107</v>
      </c>
      <c r="C50" s="121"/>
      <c r="D50" s="76" t="s">
        <v>180</v>
      </c>
      <c r="E50" s="76"/>
      <c r="F50" s="75"/>
      <c r="G50" s="75" t="s">
        <v>34</v>
      </c>
      <c r="H50" s="188">
        <v>600</v>
      </c>
      <c r="I50" s="106" t="s">
        <v>110</v>
      </c>
      <c r="J50" s="116" t="s">
        <v>22</v>
      </c>
      <c r="K50" s="116" t="s">
        <v>176</v>
      </c>
      <c r="L50" s="238" t="s">
        <v>118</v>
      </c>
      <c r="M50" s="4" t="s">
        <v>179</v>
      </c>
      <c r="N50" s="61" t="s">
        <v>181</v>
      </c>
    </row>
    <row r="51" spans="1:14" x14ac:dyDescent="0.25">
      <c r="A51" s="153" t="s">
        <v>36</v>
      </c>
      <c r="B51" s="166" t="s">
        <v>107</v>
      </c>
      <c r="C51" s="166"/>
      <c r="D51" s="154"/>
      <c r="E51" s="154"/>
      <c r="F51" s="155"/>
      <c r="G51" s="155"/>
      <c r="H51" s="194"/>
      <c r="I51" s="156"/>
      <c r="J51" s="156"/>
      <c r="K51" s="156"/>
      <c r="L51" s="157"/>
      <c r="M51" s="155"/>
      <c r="N51" s="155"/>
    </row>
    <row r="52" spans="1:14" x14ac:dyDescent="0.25">
      <c r="A52" s="162" t="s">
        <v>182</v>
      </c>
      <c r="B52" s="121" t="s">
        <v>107</v>
      </c>
      <c r="C52" s="127"/>
      <c r="D52" s="76" t="s">
        <v>183</v>
      </c>
      <c r="E52" s="76"/>
      <c r="F52" s="75"/>
      <c r="G52" s="75" t="s">
        <v>175</v>
      </c>
      <c r="H52" s="195">
        <v>6.7199999999999996E-4</v>
      </c>
      <c r="I52" s="106" t="s">
        <v>110</v>
      </c>
      <c r="J52" s="106"/>
      <c r="K52" s="106" t="s">
        <v>117</v>
      </c>
      <c r="L52" s="176" t="s">
        <v>184</v>
      </c>
      <c r="M52" s="75"/>
      <c r="N52" s="75" t="s">
        <v>185</v>
      </c>
    </row>
    <row r="53" spans="1:14" x14ac:dyDescent="0.25">
      <c r="A53" s="150" t="s">
        <v>186</v>
      </c>
      <c r="B53" s="270" t="s">
        <v>107</v>
      </c>
      <c r="C53" s="314"/>
      <c r="D53" s="271" t="s">
        <v>64</v>
      </c>
      <c r="E53" s="271"/>
      <c r="F53" s="269"/>
      <c r="G53" s="269" t="s">
        <v>14</v>
      </c>
      <c r="H53" s="179">
        <v>7.5</v>
      </c>
      <c r="I53" s="106" t="s">
        <v>110</v>
      </c>
      <c r="J53" s="106"/>
      <c r="K53" s="315" t="s">
        <v>73</v>
      </c>
      <c r="L53" s="60" t="s">
        <v>187</v>
      </c>
      <c r="M53" s="75"/>
      <c r="N53" s="75"/>
    </row>
    <row r="54" spans="1:14" x14ac:dyDescent="0.25">
      <c r="A54" s="112" t="s">
        <v>36</v>
      </c>
      <c r="B54" s="121" t="s">
        <v>107</v>
      </c>
      <c r="C54" s="121"/>
      <c r="D54" s="76" t="s">
        <v>188</v>
      </c>
      <c r="E54" s="61"/>
      <c r="F54" s="4"/>
      <c r="G54" s="75" t="s">
        <v>167</v>
      </c>
      <c r="H54" s="195" t="s">
        <v>167</v>
      </c>
      <c r="I54" s="106" t="s">
        <v>110</v>
      </c>
      <c r="J54" s="106"/>
      <c r="K54" s="116" t="s">
        <v>168</v>
      </c>
      <c r="L54" s="118" t="s">
        <v>168</v>
      </c>
      <c r="M54" s="4"/>
      <c r="N54" s="4" t="s">
        <v>189</v>
      </c>
    </row>
    <row r="55" spans="1:14" x14ac:dyDescent="0.25">
      <c r="A55" s="112" t="s">
        <v>186</v>
      </c>
      <c r="B55" s="121" t="s">
        <v>107</v>
      </c>
      <c r="C55" s="121"/>
      <c r="D55" s="76"/>
      <c r="E55" s="61"/>
      <c r="F55" s="4"/>
      <c r="G55" s="75" t="s">
        <v>153</v>
      </c>
      <c r="H55" s="195">
        <v>0.57999999999999996</v>
      </c>
      <c r="I55" s="106" t="s">
        <v>154</v>
      </c>
      <c r="J55" s="106"/>
      <c r="K55" s="116" t="s">
        <v>155</v>
      </c>
      <c r="L55" s="118" t="s">
        <v>190</v>
      </c>
      <c r="M55" s="4"/>
      <c r="N55" s="4"/>
    </row>
    <row r="56" spans="1:14" x14ac:dyDescent="0.25">
      <c r="A56" s="150" t="s">
        <v>186</v>
      </c>
      <c r="B56" s="270" t="s">
        <v>107</v>
      </c>
      <c r="C56" s="270"/>
      <c r="D56" s="271" t="s">
        <v>191</v>
      </c>
      <c r="E56" s="271"/>
      <c r="F56" s="269"/>
      <c r="G56" s="269" t="s">
        <v>34</v>
      </c>
      <c r="H56" s="179">
        <v>3.19</v>
      </c>
      <c r="I56" s="106"/>
      <c r="J56" s="106"/>
      <c r="K56" s="269" t="s">
        <v>21</v>
      </c>
      <c r="L56" s="60" t="s">
        <v>137</v>
      </c>
      <c r="M56" s="4"/>
      <c r="N56" s="4"/>
    </row>
    <row r="57" spans="1:14" x14ac:dyDescent="0.25">
      <c r="A57" s="150" t="s">
        <v>186</v>
      </c>
      <c r="B57" s="270" t="s">
        <v>107</v>
      </c>
      <c r="C57" s="270"/>
      <c r="D57" s="272" t="s">
        <v>192</v>
      </c>
      <c r="E57" s="271"/>
      <c r="F57" s="269"/>
      <c r="G57" s="269" t="s">
        <v>34</v>
      </c>
      <c r="H57" s="179">
        <v>2.2000000000000002</v>
      </c>
      <c r="I57" s="106" t="s">
        <v>110</v>
      </c>
      <c r="J57" s="106"/>
      <c r="K57" s="269" t="s">
        <v>171</v>
      </c>
      <c r="L57" s="80" t="s">
        <v>162</v>
      </c>
      <c r="M57" s="4"/>
      <c r="N57" s="4"/>
    </row>
    <row r="58" spans="1:14" x14ac:dyDescent="0.25">
      <c r="A58" s="86" t="s">
        <v>193</v>
      </c>
      <c r="B58" s="70" t="s">
        <v>107</v>
      </c>
      <c r="C58" s="87"/>
      <c r="D58" s="61"/>
      <c r="E58" s="61"/>
      <c r="F58" s="4"/>
      <c r="G58" s="75" t="s">
        <v>14</v>
      </c>
      <c r="H58" s="195">
        <v>10</v>
      </c>
      <c r="I58" s="106" t="s">
        <v>110</v>
      </c>
      <c r="J58" s="106"/>
      <c r="K58" s="116" t="s">
        <v>127</v>
      </c>
      <c r="L58" s="118" t="s">
        <v>194</v>
      </c>
      <c r="M58" s="4"/>
      <c r="N58" s="80" t="s">
        <v>195</v>
      </c>
    </row>
    <row r="59" spans="1:14" x14ac:dyDescent="0.25">
      <c r="A59" s="167" t="s">
        <v>37</v>
      </c>
      <c r="B59" s="168" t="s">
        <v>107</v>
      </c>
      <c r="C59" s="168"/>
      <c r="D59" s="154"/>
      <c r="E59" s="154"/>
      <c r="F59" s="169"/>
      <c r="G59" s="155" t="s">
        <v>34</v>
      </c>
      <c r="H59" s="196"/>
      <c r="I59" s="155"/>
      <c r="J59" s="155"/>
      <c r="K59" s="155"/>
      <c r="L59" s="154"/>
      <c r="M59" s="169"/>
      <c r="N59" s="155"/>
    </row>
    <row r="60" spans="1:14" x14ac:dyDescent="0.25">
      <c r="A60" s="207" t="s">
        <v>196</v>
      </c>
      <c r="B60" s="273" t="s">
        <v>107</v>
      </c>
      <c r="C60" s="273"/>
      <c r="D60" s="271" t="s">
        <v>197</v>
      </c>
      <c r="E60" s="271"/>
      <c r="F60" s="274"/>
      <c r="G60" s="269" t="s">
        <v>175</v>
      </c>
      <c r="H60" s="175">
        <v>312.62</v>
      </c>
      <c r="I60" s="75" t="s">
        <v>110</v>
      </c>
      <c r="J60" s="75"/>
      <c r="K60" s="283" t="s">
        <v>198</v>
      </c>
      <c r="L60" s="262" t="s">
        <v>199</v>
      </c>
      <c r="M60" s="52"/>
      <c r="N60" s="4" t="s">
        <v>200</v>
      </c>
    </row>
    <row r="61" spans="1:14" x14ac:dyDescent="0.25">
      <c r="A61" s="108" t="s">
        <v>196</v>
      </c>
      <c r="B61" s="126" t="s">
        <v>107</v>
      </c>
      <c r="C61" s="126"/>
      <c r="D61" s="76"/>
      <c r="E61" s="104"/>
      <c r="F61" s="107"/>
      <c r="G61" s="75" t="s">
        <v>34</v>
      </c>
      <c r="H61" s="211">
        <v>37</v>
      </c>
      <c r="I61" s="75" t="s">
        <v>110</v>
      </c>
      <c r="J61" s="75"/>
      <c r="K61" s="99" t="s">
        <v>201</v>
      </c>
      <c r="L61" s="99"/>
      <c r="M61" s="52"/>
      <c r="N61" s="4"/>
    </row>
    <row r="62" spans="1:14" x14ac:dyDescent="0.25">
      <c r="A62" s="108" t="s">
        <v>202</v>
      </c>
      <c r="B62" s="126" t="s">
        <v>107</v>
      </c>
      <c r="C62" s="108"/>
      <c r="D62" s="76"/>
      <c r="E62" s="61"/>
      <c r="F62" s="52"/>
      <c r="G62" s="75" t="s">
        <v>167</v>
      </c>
      <c r="H62" s="198" t="s">
        <v>167</v>
      </c>
      <c r="I62" s="75" t="s">
        <v>110</v>
      </c>
      <c r="J62" s="75"/>
      <c r="K62" s="99" t="s">
        <v>168</v>
      </c>
      <c r="L62" s="99"/>
      <c r="M62" s="52"/>
      <c r="N62" s="80" t="s">
        <v>118</v>
      </c>
    </row>
    <row r="63" spans="1:14" x14ac:dyDescent="0.25">
      <c r="A63" s="207" t="s">
        <v>40</v>
      </c>
      <c r="B63" s="273" t="s">
        <v>107</v>
      </c>
      <c r="C63" s="108"/>
      <c r="D63" s="271" t="s">
        <v>203</v>
      </c>
      <c r="E63" s="271"/>
      <c r="F63" s="274"/>
      <c r="G63" s="269" t="s">
        <v>34</v>
      </c>
      <c r="H63" s="175">
        <v>0.48299999999999998</v>
      </c>
      <c r="I63" s="75" t="s">
        <v>110</v>
      </c>
      <c r="J63" s="75"/>
      <c r="K63" s="269" t="s">
        <v>21</v>
      </c>
      <c r="L63" s="60" t="s">
        <v>137</v>
      </c>
      <c r="M63" s="52"/>
      <c r="N63" s="80"/>
    </row>
    <row r="64" spans="1:14" x14ac:dyDescent="0.25">
      <c r="A64" s="108" t="s">
        <v>206</v>
      </c>
      <c r="B64" s="126" t="s">
        <v>107</v>
      </c>
      <c r="C64" s="108"/>
      <c r="D64" s="76"/>
      <c r="E64" s="61"/>
      <c r="F64" s="52"/>
      <c r="G64" s="75" t="s">
        <v>167</v>
      </c>
      <c r="H64" s="198" t="s">
        <v>167</v>
      </c>
      <c r="I64" s="75" t="s">
        <v>110</v>
      </c>
      <c r="J64" s="75"/>
      <c r="K64" s="99" t="s">
        <v>168</v>
      </c>
      <c r="L64" s="99"/>
      <c r="M64" s="52"/>
      <c r="N64" s="80" t="s">
        <v>118</v>
      </c>
    </row>
    <row r="65" spans="1:14" x14ac:dyDescent="0.25">
      <c r="A65" s="207" t="s">
        <v>207</v>
      </c>
      <c r="B65" s="273" t="s">
        <v>107</v>
      </c>
      <c r="C65" s="207"/>
      <c r="D65" s="271" t="s">
        <v>208</v>
      </c>
      <c r="E65" s="271"/>
      <c r="F65" s="274"/>
      <c r="G65" s="269" t="s">
        <v>34</v>
      </c>
      <c r="H65" s="175">
        <v>0.45200000000000001</v>
      </c>
      <c r="I65" s="75" t="s">
        <v>110</v>
      </c>
      <c r="J65" s="75"/>
      <c r="K65" s="269" t="s">
        <v>21</v>
      </c>
      <c r="L65" s="60" t="s">
        <v>137</v>
      </c>
      <c r="M65" s="52"/>
      <c r="N65" s="208"/>
    </row>
    <row r="66" spans="1:14" x14ac:dyDescent="0.25">
      <c r="A66" s="108" t="s">
        <v>209</v>
      </c>
      <c r="B66" s="126" t="s">
        <v>107</v>
      </c>
      <c r="C66" s="126"/>
      <c r="D66" s="76" t="s">
        <v>210</v>
      </c>
      <c r="E66" s="61"/>
      <c r="F66" s="52"/>
      <c r="G66" s="75" t="s">
        <v>34</v>
      </c>
      <c r="H66" s="211">
        <v>67</v>
      </c>
      <c r="I66" s="75" t="s">
        <v>110</v>
      </c>
      <c r="J66" s="75"/>
      <c r="K66" s="75" t="s">
        <v>198</v>
      </c>
      <c r="L66" s="99"/>
      <c r="M66" s="80" t="s">
        <v>211</v>
      </c>
      <c r="N66" s="99" t="s">
        <v>212</v>
      </c>
    </row>
    <row r="67" spans="1:14" x14ac:dyDescent="0.25">
      <c r="A67" s="207" t="s">
        <v>39</v>
      </c>
      <c r="B67" s="273" t="s">
        <v>107</v>
      </c>
      <c r="C67" s="273"/>
      <c r="D67" s="271" t="s">
        <v>213</v>
      </c>
      <c r="E67" s="271"/>
      <c r="F67" s="274"/>
      <c r="G67" s="269" t="s">
        <v>34</v>
      </c>
      <c r="H67" s="175">
        <v>0.44</v>
      </c>
      <c r="I67" s="75" t="s">
        <v>110</v>
      </c>
      <c r="J67" s="75"/>
      <c r="K67" s="269" t="s">
        <v>21</v>
      </c>
      <c r="L67" s="60" t="s">
        <v>137</v>
      </c>
      <c r="M67" s="80"/>
      <c r="N67" s="99"/>
    </row>
    <row r="68" spans="1:14" x14ac:dyDescent="0.25">
      <c r="A68" s="167" t="s">
        <v>215</v>
      </c>
      <c r="B68" s="202" t="s">
        <v>107</v>
      </c>
      <c r="C68" s="168"/>
      <c r="D68" s="154"/>
      <c r="E68" s="154"/>
      <c r="F68" s="169"/>
      <c r="G68" s="155"/>
      <c r="H68" s="196"/>
      <c r="I68" s="155"/>
      <c r="J68" s="155"/>
      <c r="K68" s="155"/>
      <c r="L68" s="203"/>
      <c r="M68" s="204"/>
      <c r="N68" s="155"/>
    </row>
    <row r="69" spans="1:14" x14ac:dyDescent="0.25">
      <c r="A69" s="108" t="s">
        <v>42</v>
      </c>
      <c r="B69" s="126" t="s">
        <v>107</v>
      </c>
      <c r="C69" s="126"/>
      <c r="D69" s="76" t="s">
        <v>216</v>
      </c>
      <c r="E69" s="61"/>
      <c r="F69" s="52"/>
      <c r="G69" s="75" t="s">
        <v>167</v>
      </c>
      <c r="H69" s="198" t="s">
        <v>167</v>
      </c>
      <c r="I69" s="75" t="s">
        <v>110</v>
      </c>
      <c r="J69" s="75"/>
      <c r="K69" s="75" t="s">
        <v>111</v>
      </c>
      <c r="L69" s="118" t="s">
        <v>118</v>
      </c>
      <c r="M69" s="80"/>
      <c r="N69" s="4"/>
    </row>
    <row r="70" spans="1:14" x14ac:dyDescent="0.25">
      <c r="A70" s="207" t="s">
        <v>42</v>
      </c>
      <c r="B70" s="273" t="s">
        <v>107</v>
      </c>
      <c r="C70" s="126"/>
      <c r="D70" s="271" t="s">
        <v>217</v>
      </c>
      <c r="E70" s="61"/>
      <c r="F70" s="52"/>
      <c r="G70" s="269" t="s">
        <v>34</v>
      </c>
      <c r="H70" s="175">
        <v>0.85599999999999998</v>
      </c>
      <c r="I70" s="75" t="s">
        <v>110</v>
      </c>
      <c r="J70" s="75"/>
      <c r="K70" s="269" t="s">
        <v>21</v>
      </c>
      <c r="L70" s="60" t="s">
        <v>137</v>
      </c>
      <c r="M70" s="80"/>
      <c r="N70" s="4" t="s">
        <v>218</v>
      </c>
    </row>
    <row r="71" spans="1:14" x14ac:dyDescent="0.25">
      <c r="A71" s="108" t="s">
        <v>221</v>
      </c>
      <c r="B71" s="126" t="s">
        <v>107</v>
      </c>
      <c r="C71" s="126"/>
      <c r="D71" s="76"/>
      <c r="E71" s="61"/>
      <c r="F71" s="52"/>
      <c r="G71" s="75" t="s">
        <v>34</v>
      </c>
      <c r="H71" s="198">
        <v>8</v>
      </c>
      <c r="I71" s="75" t="s">
        <v>110</v>
      </c>
      <c r="J71" s="75"/>
      <c r="K71" s="75" t="s">
        <v>111</v>
      </c>
      <c r="L71" s="61" t="s">
        <v>222</v>
      </c>
      <c r="M71" s="80"/>
      <c r="N71" s="4"/>
    </row>
    <row r="72" spans="1:14" x14ac:dyDescent="0.25">
      <c r="A72" s="177" t="s">
        <v>38</v>
      </c>
      <c r="B72" s="166" t="s">
        <v>107</v>
      </c>
      <c r="C72" s="166"/>
      <c r="D72" s="167"/>
      <c r="E72" s="167"/>
      <c r="F72" s="177"/>
      <c r="G72" s="155"/>
      <c r="H72" s="196"/>
      <c r="I72" s="155"/>
      <c r="J72" s="155"/>
      <c r="K72" s="155"/>
      <c r="L72" s="154"/>
      <c r="M72" s="177"/>
      <c r="N72" s="155"/>
    </row>
    <row r="73" spans="1:14" x14ac:dyDescent="0.25">
      <c r="A73" s="78" t="s">
        <v>43</v>
      </c>
      <c r="B73" s="130" t="s">
        <v>107</v>
      </c>
      <c r="C73" s="78"/>
      <c r="D73" s="61" t="s">
        <v>223</v>
      </c>
      <c r="E73" s="61" t="s">
        <v>224</v>
      </c>
      <c r="F73" s="61"/>
      <c r="G73" s="75" t="s">
        <v>225</v>
      </c>
      <c r="H73" s="197">
        <v>0.38500000000000001</v>
      </c>
      <c r="I73" s="69" t="s">
        <v>110</v>
      </c>
      <c r="J73" s="69"/>
      <c r="K73" s="69" t="s">
        <v>117</v>
      </c>
      <c r="L73" s="118" t="s">
        <v>118</v>
      </c>
      <c r="M73" s="61" t="s">
        <v>119</v>
      </c>
      <c r="N73" s="61" t="s">
        <v>226</v>
      </c>
    </row>
    <row r="74" spans="1:14" x14ac:dyDescent="0.25">
      <c r="A74" s="113" t="s">
        <v>43</v>
      </c>
      <c r="B74" s="308" t="s">
        <v>107</v>
      </c>
      <c r="C74" s="113"/>
      <c r="D74" s="309" t="s">
        <v>664</v>
      </c>
      <c r="E74" s="309"/>
      <c r="F74" s="309"/>
      <c r="G74" s="276" t="s">
        <v>66</v>
      </c>
      <c r="H74" s="285">
        <v>2.78</v>
      </c>
      <c r="I74" s="69" t="s">
        <v>110</v>
      </c>
      <c r="J74" s="69"/>
      <c r="K74" s="312" t="s">
        <v>73</v>
      </c>
      <c r="L74" s="80" t="s">
        <v>187</v>
      </c>
      <c r="M74" s="61"/>
      <c r="N74" s="61"/>
    </row>
    <row r="75" spans="1:14" x14ac:dyDescent="0.25">
      <c r="A75" s="207" t="s">
        <v>43</v>
      </c>
      <c r="B75" s="273" t="s">
        <v>107</v>
      </c>
      <c r="C75" s="207"/>
      <c r="D75" s="271"/>
      <c r="E75" s="271"/>
      <c r="F75" s="271"/>
      <c r="G75" s="271" t="s">
        <v>34</v>
      </c>
      <c r="H75" s="179">
        <v>0.68100000000000005</v>
      </c>
      <c r="I75" s="69" t="s">
        <v>110</v>
      </c>
      <c r="J75" s="69"/>
      <c r="K75" s="269" t="s">
        <v>21</v>
      </c>
      <c r="L75" s="60" t="s">
        <v>137</v>
      </c>
      <c r="M75" s="61"/>
      <c r="N75" s="61"/>
    </row>
    <row r="76" spans="1:14" x14ac:dyDescent="0.25">
      <c r="A76" s="108" t="s">
        <v>43</v>
      </c>
      <c r="B76" s="126" t="s">
        <v>107</v>
      </c>
      <c r="C76" s="126"/>
      <c r="D76" s="76"/>
      <c r="E76" s="61"/>
      <c r="F76" s="61"/>
      <c r="G76" s="75" t="s">
        <v>167</v>
      </c>
      <c r="H76" s="195" t="s">
        <v>167</v>
      </c>
      <c r="I76" s="116" t="s">
        <v>110</v>
      </c>
      <c r="J76" s="116"/>
      <c r="K76" s="116"/>
      <c r="L76" s="118" t="s">
        <v>168</v>
      </c>
      <c r="M76" s="61"/>
      <c r="N76" s="80" t="s">
        <v>118</v>
      </c>
    </row>
    <row r="77" spans="1:14" x14ac:dyDescent="0.25">
      <c r="A77" s="108" t="s">
        <v>229</v>
      </c>
      <c r="B77" s="126" t="s">
        <v>107</v>
      </c>
      <c r="C77" s="126"/>
      <c r="D77" s="76"/>
      <c r="E77" s="61"/>
      <c r="F77" s="52"/>
      <c r="G77" s="75" t="s">
        <v>167</v>
      </c>
      <c r="H77" s="195" t="s">
        <v>167</v>
      </c>
      <c r="I77" s="116" t="s">
        <v>110</v>
      </c>
      <c r="J77" s="116"/>
      <c r="K77" s="116"/>
      <c r="L77" s="118" t="s">
        <v>118</v>
      </c>
      <c r="M77" s="52"/>
      <c r="N77" s="80" t="s">
        <v>118</v>
      </c>
    </row>
    <row r="78" spans="1:14" x14ac:dyDescent="0.25">
      <c r="A78" s="207" t="s">
        <v>229</v>
      </c>
      <c r="B78" s="273" t="s">
        <v>107</v>
      </c>
      <c r="C78" s="273"/>
      <c r="D78" s="271"/>
      <c r="E78" s="271"/>
      <c r="F78" s="274"/>
      <c r="G78" s="269" t="s">
        <v>34</v>
      </c>
      <c r="H78" s="179">
        <v>0.45500000000000002</v>
      </c>
      <c r="I78" s="116" t="s">
        <v>110</v>
      </c>
      <c r="J78" s="116"/>
      <c r="K78" s="269" t="s">
        <v>21</v>
      </c>
      <c r="L78" s="60" t="s">
        <v>137</v>
      </c>
      <c r="M78" s="52"/>
      <c r="N78" s="80"/>
    </row>
    <row r="79" spans="1:14" x14ac:dyDescent="0.25">
      <c r="A79" s="108" t="s">
        <v>230</v>
      </c>
      <c r="B79" s="126" t="s">
        <v>107</v>
      </c>
      <c r="C79" s="126"/>
      <c r="D79" s="76"/>
      <c r="E79" s="61"/>
      <c r="F79" s="52"/>
      <c r="G79" s="75" t="s">
        <v>167</v>
      </c>
      <c r="H79" s="195" t="s">
        <v>167</v>
      </c>
      <c r="I79" s="116" t="s">
        <v>110</v>
      </c>
      <c r="J79" s="116"/>
      <c r="K79" s="116"/>
      <c r="L79" s="76" t="s">
        <v>168</v>
      </c>
      <c r="M79" s="52"/>
      <c r="N79" s="80" t="s">
        <v>118</v>
      </c>
    </row>
    <row r="80" spans="1:14" x14ac:dyDescent="0.25">
      <c r="A80" s="207" t="s">
        <v>230</v>
      </c>
      <c r="B80" s="273" t="s">
        <v>107</v>
      </c>
      <c r="C80" s="273"/>
      <c r="D80" s="271" t="s">
        <v>665</v>
      </c>
      <c r="E80" s="271"/>
      <c r="F80" s="274"/>
      <c r="G80" s="269" t="s">
        <v>34</v>
      </c>
      <c r="H80" s="179">
        <v>0.26300000000000001</v>
      </c>
      <c r="I80" s="116" t="s">
        <v>110</v>
      </c>
      <c r="J80" s="116"/>
      <c r="K80" s="313" t="s">
        <v>73</v>
      </c>
      <c r="L80" s="76"/>
      <c r="M80" s="52"/>
      <c r="N80" s="80"/>
    </row>
    <row r="81" spans="1:14" x14ac:dyDescent="0.25">
      <c r="A81" s="108" t="s">
        <v>230</v>
      </c>
      <c r="B81" s="126" t="s">
        <v>107</v>
      </c>
      <c r="C81" s="126"/>
      <c r="D81" s="76"/>
      <c r="E81" s="61"/>
      <c r="F81" s="52"/>
      <c r="G81" s="75" t="s">
        <v>34</v>
      </c>
      <c r="H81" s="195">
        <v>4.2</v>
      </c>
      <c r="I81" s="116" t="s">
        <v>110</v>
      </c>
      <c r="J81" s="116"/>
      <c r="K81" s="116"/>
      <c r="L81" s="76" t="s">
        <v>231</v>
      </c>
      <c r="M81" s="52"/>
      <c r="N81" s="80"/>
    </row>
    <row r="82" spans="1:14" x14ac:dyDescent="0.25">
      <c r="A82" s="108" t="s">
        <v>42</v>
      </c>
      <c r="B82" s="126" t="s">
        <v>107</v>
      </c>
      <c r="C82" s="126"/>
      <c r="D82" s="76"/>
      <c r="E82" s="61"/>
      <c r="F82" s="52"/>
      <c r="G82" s="75" t="s">
        <v>167</v>
      </c>
      <c r="H82" s="195" t="s">
        <v>167</v>
      </c>
      <c r="I82" s="116" t="s">
        <v>110</v>
      </c>
      <c r="J82" s="116"/>
      <c r="K82" s="116"/>
      <c r="L82" s="76" t="s">
        <v>168</v>
      </c>
      <c r="M82" s="52"/>
      <c r="N82" s="80" t="s">
        <v>118</v>
      </c>
    </row>
    <row r="83" spans="1:14" x14ac:dyDescent="0.25">
      <c r="A83" s="207" t="s">
        <v>42</v>
      </c>
      <c r="B83" s="273" t="s">
        <v>107</v>
      </c>
      <c r="C83" s="273"/>
      <c r="D83" s="271" t="s">
        <v>232</v>
      </c>
      <c r="E83" s="271"/>
      <c r="F83" s="274"/>
      <c r="G83" s="283" t="s">
        <v>34</v>
      </c>
      <c r="H83" s="179">
        <v>0.85599999999999998</v>
      </c>
      <c r="I83" s="116" t="s">
        <v>110</v>
      </c>
      <c r="J83" s="116"/>
      <c r="K83" s="269" t="s">
        <v>21</v>
      </c>
      <c r="L83" s="60" t="s">
        <v>137</v>
      </c>
      <c r="M83" s="120"/>
      <c r="N83" s="80"/>
    </row>
    <row r="84" spans="1:14" x14ac:dyDescent="0.25">
      <c r="A84" s="113" t="s">
        <v>42</v>
      </c>
      <c r="B84" s="308" t="s">
        <v>107</v>
      </c>
      <c r="C84" s="308"/>
      <c r="D84" s="309" t="s">
        <v>661</v>
      </c>
      <c r="E84" s="309"/>
      <c r="F84" s="310"/>
      <c r="G84" s="311" t="s">
        <v>66</v>
      </c>
      <c r="H84" s="285">
        <v>11.555999999999999</v>
      </c>
      <c r="I84" s="116" t="s">
        <v>110</v>
      </c>
      <c r="J84" s="116"/>
      <c r="K84" s="276" t="s">
        <v>73</v>
      </c>
      <c r="L84" s="80" t="s">
        <v>187</v>
      </c>
      <c r="M84" s="120"/>
      <c r="N84" s="80"/>
    </row>
    <row r="85" spans="1:14" x14ac:dyDescent="0.25">
      <c r="A85" s="207" t="s">
        <v>44</v>
      </c>
      <c r="B85" s="273" t="s">
        <v>107</v>
      </c>
      <c r="C85" s="273"/>
      <c r="D85" s="271" t="s">
        <v>233</v>
      </c>
      <c r="E85" s="271"/>
      <c r="F85" s="274"/>
      <c r="G85" s="283" t="s">
        <v>34</v>
      </c>
      <c r="H85" s="179">
        <v>0.51200000000000001</v>
      </c>
      <c r="I85" s="116" t="s">
        <v>110</v>
      </c>
      <c r="J85" s="116"/>
      <c r="K85" s="269" t="s">
        <v>21</v>
      </c>
      <c r="L85" s="60" t="s">
        <v>137</v>
      </c>
      <c r="M85" s="120"/>
      <c r="N85" s="80"/>
    </row>
    <row r="86" spans="1:14" x14ac:dyDescent="0.25">
      <c r="A86" s="207" t="s">
        <v>47</v>
      </c>
      <c r="B86" s="273" t="s">
        <v>107</v>
      </c>
      <c r="C86" s="273"/>
      <c r="D86" s="271" t="s">
        <v>234</v>
      </c>
      <c r="E86" s="271"/>
      <c r="F86" s="274"/>
      <c r="G86" s="283" t="s">
        <v>34</v>
      </c>
      <c r="H86" s="179">
        <v>0.39</v>
      </c>
      <c r="I86" s="116" t="s">
        <v>110</v>
      </c>
      <c r="J86" s="116"/>
      <c r="K86" s="269" t="s">
        <v>21</v>
      </c>
      <c r="L86" s="60" t="s">
        <v>137</v>
      </c>
      <c r="M86" s="120"/>
      <c r="N86" s="80"/>
    </row>
    <row r="87" spans="1:14" x14ac:dyDescent="0.25">
      <c r="A87" s="207" t="s">
        <v>666</v>
      </c>
      <c r="B87" s="273" t="s">
        <v>107</v>
      </c>
      <c r="C87" s="273"/>
      <c r="D87" s="271" t="s">
        <v>667</v>
      </c>
      <c r="E87" s="271"/>
      <c r="F87" s="274"/>
      <c r="G87" s="283" t="s">
        <v>34</v>
      </c>
      <c r="H87" s="179">
        <v>1.44</v>
      </c>
      <c r="I87" s="116" t="s">
        <v>110</v>
      </c>
      <c r="J87" s="116"/>
      <c r="K87" s="269" t="s">
        <v>21</v>
      </c>
      <c r="L87" s="60" t="s">
        <v>137</v>
      </c>
      <c r="M87" s="120"/>
      <c r="N87" s="80" t="s">
        <v>668</v>
      </c>
    </row>
    <row r="88" spans="1:14" x14ac:dyDescent="0.25">
      <c r="A88" s="113" t="s">
        <v>46</v>
      </c>
      <c r="B88" s="308" t="s">
        <v>107</v>
      </c>
      <c r="C88" s="308"/>
      <c r="D88" s="309" t="s">
        <v>64</v>
      </c>
      <c r="E88" s="309"/>
      <c r="F88" s="310"/>
      <c r="G88" s="311" t="s">
        <v>14</v>
      </c>
      <c r="H88" s="285">
        <v>2.0299999999999998</v>
      </c>
      <c r="I88" s="116" t="s">
        <v>110</v>
      </c>
      <c r="J88" s="116"/>
      <c r="K88" s="276" t="s">
        <v>73</v>
      </c>
      <c r="L88" s="80" t="s">
        <v>187</v>
      </c>
      <c r="M88" s="120"/>
      <c r="N88" s="80"/>
    </row>
    <row r="89" spans="1:14" x14ac:dyDescent="0.25">
      <c r="A89" s="207" t="s">
        <v>237</v>
      </c>
      <c r="B89" s="273" t="s">
        <v>107</v>
      </c>
      <c r="C89" s="273"/>
      <c r="D89" s="271"/>
      <c r="E89" s="271"/>
      <c r="F89" s="274"/>
      <c r="G89" s="283" t="s">
        <v>34</v>
      </c>
      <c r="H89" s="179">
        <v>7.62</v>
      </c>
      <c r="I89" s="116" t="s">
        <v>110</v>
      </c>
      <c r="J89" s="116"/>
      <c r="K89" s="269" t="s">
        <v>21</v>
      </c>
      <c r="L89" s="60" t="s">
        <v>137</v>
      </c>
      <c r="M89" s="120"/>
      <c r="N89" s="80"/>
    </row>
    <row r="90" spans="1:14" x14ac:dyDescent="0.25">
      <c r="A90" s="113" t="s">
        <v>238</v>
      </c>
      <c r="B90" s="126" t="s">
        <v>107</v>
      </c>
      <c r="C90" s="126"/>
      <c r="D90" s="76"/>
      <c r="E90" s="61"/>
      <c r="F90" s="52"/>
      <c r="G90" s="75" t="s">
        <v>167</v>
      </c>
      <c r="H90" s="198" t="s">
        <v>167</v>
      </c>
      <c r="I90" s="75" t="s">
        <v>110</v>
      </c>
      <c r="J90" s="75"/>
      <c r="K90" s="75"/>
      <c r="L90" s="118" t="s">
        <v>118</v>
      </c>
      <c r="M90" s="52"/>
      <c r="N90" s="4"/>
    </row>
    <row r="91" spans="1:14" x14ac:dyDescent="0.25">
      <c r="A91" s="108" t="s">
        <v>239</v>
      </c>
      <c r="B91" s="126" t="s">
        <v>107</v>
      </c>
      <c r="C91" s="126"/>
      <c r="D91" s="76"/>
      <c r="E91" s="61"/>
      <c r="F91" s="52"/>
      <c r="G91" s="77" t="s">
        <v>34</v>
      </c>
      <c r="H91" s="198" t="s">
        <v>231</v>
      </c>
      <c r="I91" s="75" t="s">
        <v>110</v>
      </c>
      <c r="J91" s="75"/>
      <c r="K91" s="75"/>
      <c r="L91" s="118" t="s">
        <v>240</v>
      </c>
      <c r="M91" s="52"/>
      <c r="N91" s="4"/>
    </row>
    <row r="92" spans="1:14" x14ac:dyDescent="0.25">
      <c r="A92" s="108" t="s">
        <v>241</v>
      </c>
      <c r="B92" s="126" t="s">
        <v>107</v>
      </c>
      <c r="C92" s="126"/>
      <c r="D92" s="76" t="s">
        <v>242</v>
      </c>
      <c r="E92" s="61"/>
      <c r="F92" s="52"/>
      <c r="G92" s="77" t="s">
        <v>34</v>
      </c>
      <c r="H92" s="198" t="s">
        <v>231</v>
      </c>
      <c r="I92" s="75" t="s">
        <v>110</v>
      </c>
      <c r="J92" s="75"/>
      <c r="K92" s="75"/>
      <c r="L92" s="61" t="s">
        <v>240</v>
      </c>
      <c r="M92" s="52"/>
      <c r="N92" s="4"/>
    </row>
    <row r="93" spans="1:14" x14ac:dyDescent="0.25">
      <c r="A93" s="207" t="s">
        <v>45</v>
      </c>
      <c r="B93" s="273" t="s">
        <v>107</v>
      </c>
      <c r="C93" s="273"/>
      <c r="D93" s="271" t="s">
        <v>243</v>
      </c>
      <c r="E93" s="61"/>
      <c r="F93" s="52"/>
      <c r="G93" s="271" t="s">
        <v>34</v>
      </c>
      <c r="H93" s="175">
        <v>0.66400000000000003</v>
      </c>
      <c r="I93" s="75" t="s">
        <v>110</v>
      </c>
      <c r="J93" s="75"/>
      <c r="K93" s="269" t="s">
        <v>21</v>
      </c>
      <c r="L93" s="60" t="s">
        <v>137</v>
      </c>
      <c r="M93" s="52"/>
      <c r="N93" s="4"/>
    </row>
    <row r="94" spans="1:14" x14ac:dyDescent="0.25">
      <c r="A94" s="207" t="s">
        <v>49</v>
      </c>
      <c r="B94" s="273" t="s">
        <v>107</v>
      </c>
      <c r="C94" s="273"/>
      <c r="D94" s="271" t="s">
        <v>49</v>
      </c>
      <c r="E94" s="61"/>
      <c r="F94" s="52"/>
      <c r="G94" s="271" t="s">
        <v>34</v>
      </c>
      <c r="H94" s="175">
        <v>0.39</v>
      </c>
      <c r="I94" s="75" t="s">
        <v>110</v>
      </c>
      <c r="J94" s="75"/>
      <c r="K94" s="269" t="s">
        <v>244</v>
      </c>
      <c r="L94" s="60" t="s">
        <v>162</v>
      </c>
      <c r="M94" s="52"/>
      <c r="N94" s="4"/>
    </row>
    <row r="95" spans="1:14" x14ac:dyDescent="0.25">
      <c r="A95" s="113" t="s">
        <v>49</v>
      </c>
      <c r="B95" s="126"/>
      <c r="C95" s="126"/>
      <c r="D95" s="76"/>
      <c r="E95" s="61"/>
      <c r="F95" s="52"/>
      <c r="G95" s="76" t="s">
        <v>175</v>
      </c>
      <c r="H95" s="275">
        <v>120.05</v>
      </c>
      <c r="I95" s="75" t="s">
        <v>110</v>
      </c>
      <c r="J95" s="75"/>
      <c r="K95" s="75" t="s">
        <v>198</v>
      </c>
      <c r="L95" s="60"/>
      <c r="M95" s="52"/>
      <c r="N95" s="4"/>
    </row>
    <row r="96" spans="1:14" x14ac:dyDescent="0.25">
      <c r="A96" s="85" t="s">
        <v>245</v>
      </c>
      <c r="B96" s="70" t="s">
        <v>107</v>
      </c>
      <c r="C96" s="85"/>
      <c r="D96" s="61"/>
      <c r="E96" s="61"/>
      <c r="F96" s="4"/>
      <c r="G96" s="75" t="s">
        <v>34</v>
      </c>
      <c r="H96" s="198" t="s">
        <v>231</v>
      </c>
      <c r="I96" s="75" t="s">
        <v>110</v>
      </c>
      <c r="J96" s="75"/>
      <c r="K96" s="75"/>
      <c r="L96" s="61"/>
      <c r="M96" s="4"/>
      <c r="N96" s="4"/>
    </row>
    <row r="97" spans="1:14" hidden="1" x14ac:dyDescent="0.25">
      <c r="A97" s="95" t="s">
        <v>246</v>
      </c>
      <c r="B97" s="95" t="s">
        <v>247</v>
      </c>
      <c r="C97" s="95"/>
      <c r="D97" s="61"/>
      <c r="E97" s="61"/>
      <c r="F97" s="5"/>
      <c r="G97" s="4"/>
      <c r="H97" s="184"/>
      <c r="I97" s="4"/>
      <c r="J97" s="4"/>
      <c r="K97" s="4"/>
      <c r="L97" s="61"/>
      <c r="M97" s="5"/>
      <c r="N97" s="4"/>
    </row>
    <row r="98" spans="1:14" hidden="1" x14ac:dyDescent="0.25">
      <c r="A98" s="95" t="s">
        <v>248</v>
      </c>
      <c r="B98" s="95" t="s">
        <v>247</v>
      </c>
      <c r="C98" s="95"/>
      <c r="D98" s="61"/>
      <c r="E98" s="61"/>
      <c r="F98" s="5"/>
      <c r="G98" s="75"/>
      <c r="H98" s="198"/>
      <c r="I98" s="75"/>
      <c r="J98" s="75"/>
      <c r="K98" s="75"/>
      <c r="L98" s="61"/>
      <c r="M98" s="5"/>
      <c r="N98" s="4"/>
    </row>
    <row r="99" spans="1:14" x14ac:dyDescent="0.25">
      <c r="A99" s="78" t="s">
        <v>249</v>
      </c>
      <c r="B99" s="130" t="s">
        <v>107</v>
      </c>
      <c r="C99" s="78"/>
      <c r="D99" s="61"/>
      <c r="E99" s="61"/>
      <c r="F99" s="52"/>
      <c r="G99" s="75" t="s">
        <v>34</v>
      </c>
      <c r="H99" s="198">
        <v>999.4</v>
      </c>
      <c r="I99" s="75" t="s">
        <v>110</v>
      </c>
      <c r="J99" s="75"/>
      <c r="K99" s="75" t="s">
        <v>250</v>
      </c>
      <c r="L99" s="61"/>
      <c r="M99" s="52"/>
      <c r="N99" s="4"/>
    </row>
    <row r="100" spans="1:14" x14ac:dyDescent="0.25">
      <c r="A100" s="207" t="s">
        <v>251</v>
      </c>
      <c r="B100" s="273" t="s">
        <v>107</v>
      </c>
      <c r="C100" s="207"/>
      <c r="D100" s="271" t="s">
        <v>252</v>
      </c>
      <c r="E100" s="271"/>
      <c r="F100" s="274"/>
      <c r="G100" s="269" t="s">
        <v>253</v>
      </c>
      <c r="H100" s="175">
        <f>Workstream!G15</f>
        <v>3.7709999999999999</v>
      </c>
      <c r="I100" s="269" t="s">
        <v>110</v>
      </c>
      <c r="J100" s="269"/>
      <c r="K100" s="269" t="s">
        <v>254</v>
      </c>
      <c r="L100" s="61" t="s">
        <v>255</v>
      </c>
      <c r="M100" s="52"/>
      <c r="N100" s="4"/>
    </row>
    <row r="101" spans="1:14" x14ac:dyDescent="0.25">
      <c r="A101" s="113" t="s">
        <v>251</v>
      </c>
      <c r="B101" s="130" t="s">
        <v>107</v>
      </c>
      <c r="C101" s="78"/>
      <c r="D101" s="61"/>
      <c r="E101" s="61"/>
      <c r="F101" s="52"/>
      <c r="G101" s="75" t="s">
        <v>34</v>
      </c>
      <c r="H101" s="198">
        <v>999.4</v>
      </c>
      <c r="I101" s="75" t="s">
        <v>110</v>
      </c>
      <c r="J101" s="75"/>
      <c r="K101" s="75" t="s">
        <v>250</v>
      </c>
      <c r="L101" s="61"/>
      <c r="M101" s="52"/>
      <c r="N101" s="4"/>
    </row>
    <row r="102" spans="1:14" x14ac:dyDescent="0.25">
      <c r="A102" s="108" t="s">
        <v>256</v>
      </c>
      <c r="B102" s="126" t="s">
        <v>107</v>
      </c>
      <c r="C102" s="126"/>
      <c r="D102" s="76" t="s">
        <v>257</v>
      </c>
      <c r="E102" s="61"/>
      <c r="F102" s="52"/>
      <c r="G102" s="75" t="s">
        <v>167</v>
      </c>
      <c r="H102" s="198" t="s">
        <v>167</v>
      </c>
      <c r="I102" s="75" t="s">
        <v>110</v>
      </c>
      <c r="J102" s="75"/>
      <c r="K102" s="75" t="s">
        <v>168</v>
      </c>
      <c r="L102" s="76" t="s">
        <v>168</v>
      </c>
      <c r="M102" s="52"/>
      <c r="N102" s="4"/>
    </row>
    <row r="103" spans="1:14" x14ac:dyDescent="0.25">
      <c r="A103" s="108" t="s">
        <v>256</v>
      </c>
      <c r="B103" s="126" t="s">
        <v>107</v>
      </c>
      <c r="C103" s="108"/>
      <c r="D103" s="76" t="s">
        <v>258</v>
      </c>
      <c r="E103" s="61"/>
      <c r="F103" s="52"/>
      <c r="G103" s="75" t="s">
        <v>225</v>
      </c>
      <c r="H103" s="195">
        <v>0.27500000000000002</v>
      </c>
      <c r="I103" s="116" t="s">
        <v>110</v>
      </c>
      <c r="J103" s="116"/>
      <c r="K103" s="116"/>
      <c r="L103" s="76"/>
      <c r="M103" s="52"/>
      <c r="N103" s="4"/>
    </row>
    <row r="104" spans="1:14" x14ac:dyDescent="0.25">
      <c r="A104" s="284" t="s">
        <v>669</v>
      </c>
      <c r="B104" s="114" t="s">
        <v>107</v>
      </c>
      <c r="C104" s="114"/>
      <c r="D104" s="114" t="s">
        <v>260</v>
      </c>
      <c r="E104" s="114"/>
      <c r="F104" s="115"/>
      <c r="G104" s="276" t="s">
        <v>34</v>
      </c>
      <c r="H104" s="275">
        <v>6.58</v>
      </c>
      <c r="I104" s="75" t="s">
        <v>110</v>
      </c>
      <c r="J104" s="75"/>
      <c r="K104" s="276" t="s">
        <v>21</v>
      </c>
      <c r="L104" s="80"/>
      <c r="M104" s="56"/>
      <c r="N104" s="4"/>
    </row>
    <row r="105" spans="1:14" x14ac:dyDescent="0.25">
      <c r="A105" s="212" t="s">
        <v>261</v>
      </c>
      <c r="B105" s="281" t="s">
        <v>107</v>
      </c>
      <c r="C105" s="281"/>
      <c r="D105" s="281" t="s">
        <v>262</v>
      </c>
      <c r="E105" s="281"/>
      <c r="F105" s="282"/>
      <c r="G105" s="269" t="s">
        <v>34</v>
      </c>
      <c r="H105" s="175">
        <v>6.83</v>
      </c>
      <c r="I105" s="75" t="s">
        <v>110</v>
      </c>
      <c r="J105" s="75"/>
      <c r="K105" s="269" t="s">
        <v>21</v>
      </c>
      <c r="L105" s="80" t="s">
        <v>137</v>
      </c>
      <c r="M105" s="56"/>
      <c r="N105" s="4"/>
    </row>
    <row r="106" spans="1:14" x14ac:dyDescent="0.25">
      <c r="A106" s="88" t="s">
        <v>264</v>
      </c>
      <c r="B106" s="58" t="s">
        <v>107</v>
      </c>
      <c r="C106" s="88"/>
      <c r="D106" s="66" t="s">
        <v>265</v>
      </c>
      <c r="E106" s="66"/>
      <c r="F106" s="58"/>
      <c r="G106" s="75" t="s">
        <v>34</v>
      </c>
      <c r="H106" s="198">
        <v>8</v>
      </c>
      <c r="I106" s="75" t="s">
        <v>110</v>
      </c>
      <c r="J106" s="75"/>
      <c r="K106" s="75" t="s">
        <v>266</v>
      </c>
      <c r="L106" s="76" t="s">
        <v>267</v>
      </c>
      <c r="M106" s="58"/>
      <c r="N106" s="4"/>
    </row>
    <row r="107" spans="1:14" x14ac:dyDescent="0.25">
      <c r="A107" s="88" t="s">
        <v>670</v>
      </c>
      <c r="B107" s="58" t="s">
        <v>107</v>
      </c>
      <c r="C107" s="88"/>
      <c r="D107" s="66" t="s">
        <v>671</v>
      </c>
      <c r="E107" s="66"/>
      <c r="F107" s="58"/>
      <c r="G107" s="122" t="s">
        <v>34</v>
      </c>
      <c r="H107" s="198">
        <v>1.55</v>
      </c>
      <c r="I107" s="75" t="s">
        <v>110</v>
      </c>
      <c r="J107" s="75"/>
      <c r="K107" s="269" t="s">
        <v>21</v>
      </c>
      <c r="L107" s="80" t="s">
        <v>187</v>
      </c>
      <c r="M107" s="58"/>
      <c r="N107" s="4"/>
    </row>
    <row r="108" spans="1:14" x14ac:dyDescent="0.25">
      <c r="A108" s="288" t="s">
        <v>48</v>
      </c>
      <c r="B108" s="289" t="s">
        <v>107</v>
      </c>
      <c r="C108" s="288"/>
      <c r="D108" s="281" t="s">
        <v>270</v>
      </c>
      <c r="E108" s="281"/>
      <c r="F108" s="289"/>
      <c r="G108" s="280" t="s">
        <v>34</v>
      </c>
      <c r="H108" s="175">
        <v>1.27</v>
      </c>
      <c r="I108" s="75" t="s">
        <v>110</v>
      </c>
      <c r="J108" s="75"/>
      <c r="K108" s="269" t="s">
        <v>21</v>
      </c>
      <c r="L108" s="80" t="s">
        <v>137</v>
      </c>
      <c r="M108" s="58"/>
      <c r="N108" s="4"/>
    </row>
    <row r="109" spans="1:14" x14ac:dyDescent="0.25">
      <c r="A109" s="284" t="s">
        <v>273</v>
      </c>
      <c r="B109" s="66" t="s">
        <v>107</v>
      </c>
      <c r="C109" s="89"/>
      <c r="D109" s="66" t="s">
        <v>74</v>
      </c>
      <c r="E109" s="66"/>
      <c r="F109" s="56"/>
      <c r="G109" s="206" t="s">
        <v>34</v>
      </c>
      <c r="H109" s="285">
        <v>7.62</v>
      </c>
      <c r="I109" s="116" t="s">
        <v>110</v>
      </c>
      <c r="J109" s="75"/>
      <c r="K109" s="75"/>
      <c r="L109" s="76"/>
      <c r="M109" s="56"/>
      <c r="N109" s="4"/>
    </row>
    <row r="110" spans="1:14" x14ac:dyDescent="0.25">
      <c r="A110" s="89" t="s">
        <v>274</v>
      </c>
      <c r="B110" s="66" t="s">
        <v>107</v>
      </c>
      <c r="C110" s="66"/>
      <c r="D110" s="66" t="s">
        <v>275</v>
      </c>
      <c r="E110" s="66"/>
      <c r="F110" s="56"/>
      <c r="G110" s="75" t="s">
        <v>167</v>
      </c>
      <c r="H110" s="198" t="s">
        <v>167</v>
      </c>
      <c r="I110" s="75" t="s">
        <v>110</v>
      </c>
      <c r="J110" s="75"/>
      <c r="K110" s="75"/>
      <c r="L110" s="176" t="s">
        <v>276</v>
      </c>
      <c r="M110" s="56"/>
      <c r="N110" s="4"/>
    </row>
    <row r="111" spans="1:14" x14ac:dyDescent="0.25">
      <c r="A111" s="212" t="s">
        <v>277</v>
      </c>
      <c r="B111" s="66" t="s">
        <v>107</v>
      </c>
      <c r="C111" s="66"/>
      <c r="D111" s="66"/>
      <c r="E111" s="66"/>
      <c r="F111" s="56"/>
      <c r="G111" s="75" t="s">
        <v>34</v>
      </c>
      <c r="H111" s="198"/>
      <c r="I111" s="75"/>
      <c r="J111" s="75"/>
      <c r="K111" s="269" t="s">
        <v>21</v>
      </c>
      <c r="L111" s="176" t="s">
        <v>672</v>
      </c>
      <c r="M111" s="56"/>
      <c r="N111" s="4"/>
    </row>
    <row r="112" spans="1:14" x14ac:dyDescent="0.25">
      <c r="A112" s="108" t="s">
        <v>280</v>
      </c>
      <c r="B112" s="126" t="s">
        <v>107</v>
      </c>
      <c r="C112" s="126"/>
      <c r="D112" s="66" t="s">
        <v>281</v>
      </c>
      <c r="E112" s="114"/>
      <c r="F112" s="115"/>
      <c r="G112" s="75" t="s">
        <v>282</v>
      </c>
      <c r="H112" s="195">
        <v>8.3000000000000004E-2</v>
      </c>
      <c r="I112" s="116" t="s">
        <v>110</v>
      </c>
      <c r="J112" s="116"/>
      <c r="K112" s="116"/>
      <c r="L112" s="76"/>
      <c r="M112" s="66" t="s">
        <v>283</v>
      </c>
      <c r="N112" s="4"/>
    </row>
    <row r="113" spans="1:14" hidden="1" x14ac:dyDescent="0.25">
      <c r="A113" s="93" t="s">
        <v>284</v>
      </c>
      <c r="B113" s="93"/>
      <c r="C113" s="93"/>
      <c r="D113" s="66"/>
      <c r="E113" s="66"/>
      <c r="F113" s="56"/>
      <c r="G113" s="75"/>
      <c r="H113" s="198"/>
      <c r="I113" s="75"/>
      <c r="J113" s="75"/>
      <c r="K113" s="75"/>
      <c r="L113" s="76"/>
      <c r="M113" s="56"/>
      <c r="N113" s="4"/>
    </row>
    <row r="114" spans="1:14" hidden="1" x14ac:dyDescent="0.25">
      <c r="A114" s="93" t="s">
        <v>285</v>
      </c>
      <c r="B114" s="93"/>
      <c r="C114" s="93"/>
      <c r="D114" s="66"/>
      <c r="E114" s="66"/>
      <c r="F114" s="56"/>
      <c r="G114" s="75"/>
      <c r="H114" s="198"/>
      <c r="I114" s="75"/>
      <c r="J114" s="75"/>
      <c r="K114" s="75"/>
      <c r="L114" s="76"/>
      <c r="M114" s="56"/>
      <c r="N114" s="4"/>
    </row>
    <row r="115" spans="1:14" hidden="1" x14ac:dyDescent="0.25">
      <c r="A115" s="93" t="s">
        <v>286</v>
      </c>
      <c r="B115" s="93"/>
      <c r="C115" s="93"/>
      <c r="D115" s="66"/>
      <c r="E115" s="66"/>
      <c r="F115" s="56"/>
      <c r="G115" s="75" t="s">
        <v>173</v>
      </c>
      <c r="H115" s="209"/>
      <c r="I115" s="210"/>
      <c r="J115" s="210"/>
      <c r="K115" s="210"/>
      <c r="L115" s="76"/>
      <c r="M115" s="56"/>
      <c r="N115" s="4"/>
    </row>
    <row r="116" spans="1:14" hidden="1" x14ac:dyDescent="0.25">
      <c r="A116" s="93" t="s">
        <v>287</v>
      </c>
      <c r="B116" s="93"/>
      <c r="C116" s="93"/>
      <c r="D116" s="66" t="s">
        <v>288</v>
      </c>
      <c r="E116" s="66"/>
      <c r="F116" s="56"/>
      <c r="G116" s="75"/>
      <c r="H116" s="198"/>
      <c r="I116" s="75"/>
      <c r="J116" s="75"/>
      <c r="K116" s="75"/>
      <c r="L116" s="76"/>
      <c r="M116" s="56"/>
      <c r="N116" s="4"/>
    </row>
    <row r="117" spans="1:14" hidden="1" x14ac:dyDescent="0.25">
      <c r="A117" s="93" t="s">
        <v>289</v>
      </c>
      <c r="B117" s="93"/>
      <c r="C117" s="93"/>
      <c r="D117" s="66"/>
      <c r="E117" s="66"/>
      <c r="F117" s="56"/>
      <c r="G117" s="75"/>
      <c r="H117" s="198"/>
      <c r="I117" s="75"/>
      <c r="J117" s="75"/>
      <c r="K117" s="75"/>
      <c r="L117" s="76"/>
      <c r="M117" s="56"/>
      <c r="N117" s="4"/>
    </row>
    <row r="118" spans="1:14" hidden="1" x14ac:dyDescent="0.25">
      <c r="A118" s="93" t="s">
        <v>290</v>
      </c>
      <c r="B118" s="93"/>
      <c r="C118" s="93"/>
      <c r="D118" s="66"/>
      <c r="E118" s="66"/>
      <c r="F118" s="56"/>
      <c r="G118" s="75"/>
      <c r="H118" s="198"/>
      <c r="I118" s="75"/>
      <c r="J118" s="75"/>
      <c r="K118" s="75"/>
      <c r="L118" s="76"/>
      <c r="M118" s="56"/>
      <c r="N118" s="4"/>
    </row>
    <row r="119" spans="1:14" hidden="1" x14ac:dyDescent="0.25">
      <c r="A119" s="93" t="s">
        <v>291</v>
      </c>
      <c r="B119" s="93"/>
      <c r="C119" s="93"/>
      <c r="D119" s="66"/>
      <c r="E119" s="66"/>
      <c r="F119" s="56"/>
      <c r="G119" s="75"/>
      <c r="H119" s="198"/>
      <c r="I119" s="75"/>
      <c r="J119" s="75"/>
      <c r="K119" s="75"/>
      <c r="L119" s="76"/>
      <c r="M119" s="56"/>
      <c r="N119" s="4"/>
    </row>
    <row r="120" spans="1:14" hidden="1" x14ac:dyDescent="0.25">
      <c r="A120" s="93" t="s">
        <v>292</v>
      </c>
      <c r="B120" s="93"/>
      <c r="C120" s="93"/>
      <c r="D120" s="66"/>
      <c r="E120" s="66"/>
      <c r="F120" s="56"/>
      <c r="G120" s="75"/>
      <c r="H120" s="198"/>
      <c r="I120" s="75"/>
      <c r="J120" s="75"/>
      <c r="K120" s="75"/>
      <c r="L120" s="76"/>
      <c r="M120" s="56"/>
      <c r="N120" s="4"/>
    </row>
    <row r="121" spans="1:14" x14ac:dyDescent="0.25">
      <c r="A121" s="207" t="s">
        <v>52</v>
      </c>
      <c r="B121" s="273" t="s">
        <v>107</v>
      </c>
      <c r="C121" s="273"/>
      <c r="D121" s="271" t="s">
        <v>294</v>
      </c>
      <c r="E121" s="271"/>
      <c r="F121" s="274"/>
      <c r="G121" s="286" t="s">
        <v>295</v>
      </c>
      <c r="H121" s="287">
        <v>2.54</v>
      </c>
      <c r="I121" s="49" t="s">
        <v>110</v>
      </c>
      <c r="J121" s="237"/>
      <c r="K121" s="269" t="s">
        <v>21</v>
      </c>
      <c r="L121" s="80" t="s">
        <v>137</v>
      </c>
      <c r="M121" s="239" t="s">
        <v>296</v>
      </c>
      <c r="N121" s="4" t="s">
        <v>297</v>
      </c>
    </row>
    <row r="122" spans="1:14" x14ac:dyDescent="0.25">
      <c r="A122" s="207" t="s">
        <v>53</v>
      </c>
      <c r="B122" s="273" t="s">
        <v>107</v>
      </c>
      <c r="C122" s="273"/>
      <c r="D122" s="271" t="s">
        <v>298</v>
      </c>
      <c r="E122" s="61"/>
      <c r="F122" s="52"/>
      <c r="G122" s="280" t="s">
        <v>34</v>
      </c>
      <c r="H122" s="175">
        <v>3.76</v>
      </c>
      <c r="I122" s="75" t="s">
        <v>110</v>
      </c>
      <c r="J122" s="75"/>
      <c r="K122" s="269" t="s">
        <v>21</v>
      </c>
      <c r="L122" s="80" t="s">
        <v>137</v>
      </c>
      <c r="M122" s="239"/>
      <c r="N122" s="4"/>
    </row>
    <row r="123" spans="1:14" x14ac:dyDescent="0.25">
      <c r="A123" s="207" t="s">
        <v>54</v>
      </c>
      <c r="B123" s="273" t="s">
        <v>107</v>
      </c>
      <c r="C123" s="273"/>
      <c r="D123" s="271"/>
      <c r="E123" s="271"/>
      <c r="F123" s="274"/>
      <c r="G123" s="280" t="s">
        <v>34</v>
      </c>
      <c r="H123" s="175">
        <v>1.93</v>
      </c>
      <c r="I123" s="75" t="s">
        <v>110</v>
      </c>
      <c r="J123" s="75"/>
      <c r="K123" s="269" t="s">
        <v>21</v>
      </c>
      <c r="L123" s="80" t="s">
        <v>137</v>
      </c>
      <c r="M123" s="239"/>
      <c r="N123" s="4" t="s">
        <v>303</v>
      </c>
    </row>
    <row r="124" spans="1:14" x14ac:dyDescent="0.25">
      <c r="A124" s="177" t="s">
        <v>55</v>
      </c>
      <c r="B124" s="166" t="s">
        <v>107</v>
      </c>
      <c r="C124" s="166"/>
      <c r="D124" s="167"/>
      <c r="E124" s="167"/>
      <c r="F124" s="177"/>
      <c r="G124" s="154"/>
      <c r="H124" s="196"/>
      <c r="I124" s="155"/>
      <c r="J124" s="155"/>
      <c r="K124" s="155"/>
      <c r="L124" s="154"/>
      <c r="M124" s="177"/>
      <c r="N124" s="155"/>
    </row>
    <row r="125" spans="1:14" x14ac:dyDescent="0.25">
      <c r="A125" s="113" t="s">
        <v>304</v>
      </c>
      <c r="B125" s="126" t="s">
        <v>107</v>
      </c>
      <c r="C125" s="126"/>
      <c r="D125" s="76" t="s">
        <v>305</v>
      </c>
      <c r="E125" s="61"/>
      <c r="F125" s="52"/>
      <c r="G125" s="77" t="s">
        <v>306</v>
      </c>
      <c r="H125" s="211">
        <v>27.5</v>
      </c>
      <c r="I125" s="75" t="s">
        <v>110</v>
      </c>
      <c r="J125" s="75"/>
      <c r="K125" s="75"/>
      <c r="L125" s="76" t="s">
        <v>307</v>
      </c>
      <c r="M125" s="52"/>
      <c r="N125" s="5" t="s">
        <v>308</v>
      </c>
    </row>
    <row r="126" spans="1:14" x14ac:dyDescent="0.25">
      <c r="A126" s="207" t="s">
        <v>304</v>
      </c>
      <c r="B126" s="273" t="s">
        <v>107</v>
      </c>
      <c r="C126" s="273"/>
      <c r="D126" s="271" t="s">
        <v>309</v>
      </c>
      <c r="E126" s="271"/>
      <c r="F126" s="274"/>
      <c r="G126" s="271" t="s">
        <v>310</v>
      </c>
      <c r="H126" s="259">
        <v>76.81</v>
      </c>
      <c r="I126" s="75" t="s">
        <v>110</v>
      </c>
      <c r="J126" s="75"/>
      <c r="K126" s="269" t="s">
        <v>311</v>
      </c>
      <c r="L126" s="76" t="s">
        <v>312</v>
      </c>
      <c r="M126" s="52"/>
      <c r="N126" s="5"/>
    </row>
    <row r="127" spans="1:14" x14ac:dyDescent="0.25">
      <c r="A127" s="207" t="s">
        <v>673</v>
      </c>
      <c r="B127" s="273" t="s">
        <v>107</v>
      </c>
      <c r="C127" s="273"/>
      <c r="D127" s="271"/>
      <c r="E127" s="271"/>
      <c r="F127" s="274"/>
      <c r="G127" s="271" t="s">
        <v>34</v>
      </c>
      <c r="H127" s="259">
        <v>2.71</v>
      </c>
      <c r="I127" s="75" t="s">
        <v>110</v>
      </c>
      <c r="J127" s="75"/>
      <c r="K127" s="269"/>
      <c r="L127" s="80" t="s">
        <v>187</v>
      </c>
      <c r="M127" s="52"/>
      <c r="N127" s="5"/>
    </row>
    <row r="128" spans="1:14" x14ac:dyDescent="0.25">
      <c r="A128" s="207" t="s">
        <v>313</v>
      </c>
      <c r="B128" s="273" t="s">
        <v>107</v>
      </c>
      <c r="C128" s="273"/>
      <c r="D128" s="271" t="s">
        <v>314</v>
      </c>
      <c r="E128" s="61"/>
      <c r="F128" s="52"/>
      <c r="G128" s="271" t="s">
        <v>253</v>
      </c>
      <c r="H128" s="301">
        <f>Workstream!F29</f>
        <v>6.5516219999999992</v>
      </c>
      <c r="I128" s="75" t="s">
        <v>110</v>
      </c>
      <c r="J128" s="75"/>
      <c r="K128" s="269" t="s">
        <v>315</v>
      </c>
      <c r="L128" s="76" t="s">
        <v>316</v>
      </c>
      <c r="M128" s="52"/>
      <c r="N128" s="4"/>
    </row>
    <row r="129" spans="1:14" x14ac:dyDescent="0.25">
      <c r="A129" s="113" t="s">
        <v>317</v>
      </c>
      <c r="B129" s="126" t="s">
        <v>107</v>
      </c>
      <c r="C129" s="126"/>
      <c r="D129" s="76"/>
      <c r="E129" s="61"/>
      <c r="F129" s="52"/>
      <c r="G129" s="77" t="s">
        <v>253</v>
      </c>
      <c r="H129" s="211">
        <v>12.667</v>
      </c>
      <c r="I129" s="75" t="s">
        <v>110</v>
      </c>
      <c r="J129" s="75"/>
      <c r="K129" s="75"/>
      <c r="L129" s="61" t="s">
        <v>307</v>
      </c>
      <c r="M129" s="52"/>
      <c r="N129" s="4"/>
    </row>
    <row r="130" spans="1:14" x14ac:dyDescent="0.25">
      <c r="A130" s="207" t="s">
        <v>318</v>
      </c>
      <c r="B130" s="273" t="s">
        <v>107</v>
      </c>
      <c r="C130" s="273"/>
      <c r="D130" s="271" t="s">
        <v>319</v>
      </c>
      <c r="E130" s="271"/>
      <c r="F130" s="274"/>
      <c r="G130" s="271" t="s">
        <v>253</v>
      </c>
      <c r="H130" s="302">
        <f>Workstream!F23</f>
        <v>1.2425489999999999</v>
      </c>
      <c r="I130" s="75" t="s">
        <v>110</v>
      </c>
      <c r="J130" s="75"/>
      <c r="K130" s="269" t="s">
        <v>315</v>
      </c>
      <c r="L130" s="61" t="s">
        <v>320</v>
      </c>
      <c r="M130" s="52"/>
      <c r="N130" s="4"/>
    </row>
    <row r="131" spans="1:14" x14ac:dyDescent="0.25">
      <c r="A131" s="207" t="s">
        <v>321</v>
      </c>
      <c r="B131" s="126" t="s">
        <v>107</v>
      </c>
      <c r="C131" s="126"/>
      <c r="D131" s="76" t="s">
        <v>322</v>
      </c>
      <c r="E131" s="61"/>
      <c r="F131" s="52"/>
      <c r="G131" s="76" t="s">
        <v>323</v>
      </c>
      <c r="H131" s="259">
        <v>5647.95</v>
      </c>
      <c r="I131" s="75" t="s">
        <v>110</v>
      </c>
      <c r="J131" s="75"/>
      <c r="K131" s="75"/>
      <c r="L131" s="61">
        <f>H131/1000</f>
        <v>5.6479499999999998</v>
      </c>
      <c r="M131" s="52"/>
      <c r="N131" s="4"/>
    </row>
    <row r="132" spans="1:14" x14ac:dyDescent="0.25">
      <c r="A132" s="207" t="s">
        <v>674</v>
      </c>
      <c r="B132" s="126" t="s">
        <v>107</v>
      </c>
      <c r="C132" s="126"/>
      <c r="D132" s="76" t="s">
        <v>322</v>
      </c>
      <c r="E132" s="61"/>
      <c r="F132" s="52"/>
      <c r="G132" s="76" t="s">
        <v>34</v>
      </c>
      <c r="H132" s="259">
        <f>H131/1000</f>
        <v>5.6479499999999998</v>
      </c>
      <c r="I132" s="75" t="s">
        <v>110</v>
      </c>
      <c r="J132" s="75"/>
      <c r="K132" s="269" t="s">
        <v>198</v>
      </c>
      <c r="L132" s="61"/>
      <c r="M132" s="52"/>
      <c r="N132" s="4"/>
    </row>
    <row r="133" spans="1:14" x14ac:dyDescent="0.25">
      <c r="A133" s="177" t="s">
        <v>327</v>
      </c>
      <c r="B133" s="166" t="s">
        <v>107</v>
      </c>
      <c r="C133" s="166"/>
      <c r="D133" s="167"/>
      <c r="E133" s="167"/>
      <c r="F133" s="177"/>
      <c r="G133" s="155"/>
      <c r="H133" s="196"/>
      <c r="I133" s="155"/>
      <c r="J133" s="155"/>
      <c r="K133" s="155"/>
      <c r="L133" s="154"/>
      <c r="M133" s="177"/>
      <c r="N133" s="155"/>
    </row>
    <row r="134" spans="1:14" x14ac:dyDescent="0.25">
      <c r="A134" s="85" t="s">
        <v>328</v>
      </c>
      <c r="B134" s="70" t="s">
        <v>107</v>
      </c>
      <c r="C134" s="85"/>
      <c r="D134" s="61" t="s">
        <v>329</v>
      </c>
      <c r="E134" s="64"/>
      <c r="F134" s="51"/>
      <c r="G134" s="75"/>
      <c r="H134" s="199"/>
      <c r="I134" s="122" t="s">
        <v>110</v>
      </c>
      <c r="J134" s="122"/>
      <c r="K134" s="122"/>
      <c r="L134" s="61"/>
      <c r="M134" s="51"/>
      <c r="N134" s="4"/>
    </row>
    <row r="135" spans="1:14" x14ac:dyDescent="0.25">
      <c r="A135" s="91" t="s">
        <v>330</v>
      </c>
      <c r="B135" s="130" t="s">
        <v>107</v>
      </c>
      <c r="C135" s="91"/>
      <c r="D135" s="61"/>
      <c r="E135" s="61"/>
      <c r="F135" s="53"/>
      <c r="G135" s="4" t="s">
        <v>34</v>
      </c>
      <c r="H135" s="200">
        <v>12.8</v>
      </c>
      <c r="I135" s="68" t="s">
        <v>110</v>
      </c>
      <c r="J135" s="68"/>
      <c r="K135" s="68"/>
      <c r="L135" s="61" t="s">
        <v>331</v>
      </c>
      <c r="M135" s="53"/>
      <c r="N135" s="4"/>
    </row>
    <row r="136" spans="1:14" x14ac:dyDescent="0.25">
      <c r="A136" s="108" t="s">
        <v>332</v>
      </c>
      <c r="B136" s="126" t="s">
        <v>107</v>
      </c>
      <c r="C136" s="126"/>
      <c r="D136" s="230" t="s">
        <v>335</v>
      </c>
      <c r="E136" s="61"/>
      <c r="F136" s="53"/>
      <c r="G136" s="4" t="s">
        <v>34</v>
      </c>
      <c r="H136" s="246">
        <v>341.3</v>
      </c>
      <c r="I136" s="8" t="s">
        <v>110</v>
      </c>
      <c r="J136" s="134"/>
      <c r="K136" s="70" t="s">
        <v>250</v>
      </c>
      <c r="L136" s="101" t="s">
        <v>331</v>
      </c>
      <c r="M136" s="61" t="s">
        <v>336</v>
      </c>
      <c r="N136" s="4"/>
    </row>
    <row r="137" spans="1:14" x14ac:dyDescent="0.25">
      <c r="A137" s="108" t="s">
        <v>332</v>
      </c>
      <c r="B137" s="126" t="s">
        <v>107</v>
      </c>
      <c r="C137" s="243"/>
      <c r="D137" s="245" t="s">
        <v>337</v>
      </c>
      <c r="E137" s="206"/>
      <c r="F137" s="321"/>
      <c r="G137" s="75" t="s">
        <v>34</v>
      </c>
      <c r="H137" s="198">
        <v>3.43</v>
      </c>
      <c r="I137" s="70" t="s">
        <v>110</v>
      </c>
      <c r="J137" s="70"/>
      <c r="K137" s="70"/>
      <c r="L137" s="61"/>
      <c r="M137" s="61"/>
      <c r="N137" s="4"/>
    </row>
    <row r="138" spans="1:14" x14ac:dyDescent="0.25">
      <c r="A138" s="207" t="s">
        <v>332</v>
      </c>
      <c r="B138" s="273" t="s">
        <v>107</v>
      </c>
      <c r="C138" s="322"/>
      <c r="D138" s="323" t="s">
        <v>333</v>
      </c>
      <c r="E138" s="283"/>
      <c r="F138" s="324"/>
      <c r="G138" s="269" t="s">
        <v>34</v>
      </c>
      <c r="H138" s="261">
        <v>3.105</v>
      </c>
      <c r="I138" s="320" t="s">
        <v>110</v>
      </c>
      <c r="J138" s="320"/>
      <c r="K138" s="269" t="s">
        <v>334</v>
      </c>
      <c r="L138" s="80" t="s">
        <v>187</v>
      </c>
      <c r="M138" s="61"/>
      <c r="N138" s="4"/>
    </row>
    <row r="139" spans="1:14" x14ac:dyDescent="0.25">
      <c r="A139" s="78" t="s">
        <v>332</v>
      </c>
      <c r="B139" s="126" t="s">
        <v>107</v>
      </c>
      <c r="C139" s="108"/>
      <c r="D139" s="244" t="s">
        <v>64</v>
      </c>
      <c r="E139" s="61"/>
      <c r="F139" s="53"/>
      <c r="G139" s="4" t="s">
        <v>34</v>
      </c>
      <c r="H139" s="200">
        <v>2.9849999999999999</v>
      </c>
      <c r="I139" s="68" t="s">
        <v>110</v>
      </c>
      <c r="J139" s="68"/>
      <c r="K139" s="68"/>
      <c r="L139" s="61" t="s">
        <v>339</v>
      </c>
      <c r="M139" s="61"/>
      <c r="N139" s="4"/>
    </row>
    <row r="140" spans="1:14" x14ac:dyDescent="0.25">
      <c r="A140" s="221" t="s">
        <v>61</v>
      </c>
      <c r="B140" s="222" t="s">
        <v>107</v>
      </c>
      <c r="C140" s="222"/>
      <c r="D140" s="223" t="s">
        <v>60</v>
      </c>
      <c r="E140" s="62"/>
      <c r="F140" s="62"/>
      <c r="G140" s="75" t="s">
        <v>175</v>
      </c>
      <c r="H140" s="210">
        <v>828.86815999999999</v>
      </c>
      <c r="I140" s="75" t="s">
        <v>110</v>
      </c>
      <c r="J140" s="75" t="s">
        <v>142</v>
      </c>
      <c r="K140" s="75" t="s">
        <v>176</v>
      </c>
      <c r="L140" s="61"/>
      <c r="M140" s="62"/>
      <c r="N140" s="4"/>
    </row>
    <row r="141" spans="1:14" x14ac:dyDescent="0.25">
      <c r="A141" s="235" t="s">
        <v>340</v>
      </c>
      <c r="B141" s="317" t="s">
        <v>107</v>
      </c>
      <c r="C141" s="235"/>
      <c r="D141" s="318" t="s">
        <v>64</v>
      </c>
      <c r="E141" s="318"/>
      <c r="F141" s="319"/>
      <c r="G141" s="269" t="s">
        <v>34</v>
      </c>
      <c r="H141" s="175">
        <v>3.4129999999999998</v>
      </c>
      <c r="I141" s="75" t="s">
        <v>110</v>
      </c>
      <c r="J141" s="75"/>
      <c r="K141" s="269" t="s">
        <v>334</v>
      </c>
      <c r="L141" s="80" t="s">
        <v>187</v>
      </c>
      <c r="M141" s="54"/>
      <c r="N141" s="4"/>
    </row>
    <row r="142" spans="1:14" x14ac:dyDescent="0.25">
      <c r="A142" s="207" t="s">
        <v>271</v>
      </c>
      <c r="B142" s="273" t="s">
        <v>107</v>
      </c>
      <c r="C142" s="273"/>
      <c r="D142" s="271" t="s">
        <v>65</v>
      </c>
      <c r="E142" s="271"/>
      <c r="F142" s="274"/>
      <c r="G142" s="271" t="s">
        <v>34</v>
      </c>
      <c r="H142" s="175">
        <v>4.28</v>
      </c>
      <c r="I142" s="75" t="s">
        <v>110</v>
      </c>
      <c r="J142" s="75"/>
      <c r="K142" s="269" t="s">
        <v>334</v>
      </c>
      <c r="L142" s="80" t="s">
        <v>187</v>
      </c>
      <c r="M142" s="54"/>
      <c r="N142" s="4"/>
    </row>
    <row r="143" spans="1:14" x14ac:dyDescent="0.25">
      <c r="A143" s="207" t="s">
        <v>675</v>
      </c>
      <c r="B143" s="273" t="s">
        <v>107</v>
      </c>
      <c r="C143" s="273"/>
      <c r="D143" s="271" t="s">
        <v>68</v>
      </c>
      <c r="E143" s="271"/>
      <c r="F143" s="274"/>
      <c r="G143" s="271" t="s">
        <v>66</v>
      </c>
      <c r="H143" s="175">
        <v>2.7</v>
      </c>
      <c r="I143" s="75" t="s">
        <v>110</v>
      </c>
      <c r="J143" s="75"/>
      <c r="K143" s="269" t="s">
        <v>334</v>
      </c>
      <c r="L143" s="80" t="s">
        <v>187</v>
      </c>
      <c r="M143" s="54"/>
      <c r="N143" s="4"/>
    </row>
    <row r="144" spans="1:14" x14ac:dyDescent="0.25">
      <c r="A144" s="235" t="s">
        <v>70</v>
      </c>
      <c r="B144" s="222" t="s">
        <v>107</v>
      </c>
      <c r="C144" s="221"/>
      <c r="D144" s="223" t="s">
        <v>71</v>
      </c>
      <c r="E144" s="62"/>
      <c r="F144" s="54"/>
      <c r="G144" s="269" t="s">
        <v>34</v>
      </c>
      <c r="H144" s="175">
        <v>6.7</v>
      </c>
      <c r="I144" s="75" t="s">
        <v>110</v>
      </c>
      <c r="J144" s="75"/>
      <c r="K144" s="269" t="s">
        <v>161</v>
      </c>
      <c r="L144" s="61" t="s">
        <v>341</v>
      </c>
      <c r="M144" s="54"/>
      <c r="N144" s="4"/>
    </row>
    <row r="145" spans="1:14" x14ac:dyDescent="0.25">
      <c r="A145" s="235" t="s">
        <v>72</v>
      </c>
      <c r="B145" s="222" t="s">
        <v>107</v>
      </c>
      <c r="C145" s="221"/>
      <c r="D145" s="223" t="s">
        <v>68</v>
      </c>
      <c r="E145" s="62"/>
      <c r="F145" s="54"/>
      <c r="G145" s="269" t="s">
        <v>34</v>
      </c>
      <c r="H145" s="175">
        <v>6.78</v>
      </c>
      <c r="I145" s="75"/>
      <c r="J145" s="75"/>
      <c r="K145" s="269" t="s">
        <v>21</v>
      </c>
      <c r="L145" s="80" t="s">
        <v>137</v>
      </c>
      <c r="M145" s="62" t="s">
        <v>344</v>
      </c>
      <c r="N145" s="4"/>
    </row>
    <row r="146" spans="1:14" x14ac:dyDescent="0.25">
      <c r="A146" s="117" t="s">
        <v>342</v>
      </c>
      <c r="B146" s="222" t="s">
        <v>107</v>
      </c>
      <c r="C146" s="222"/>
      <c r="D146" s="223" t="s">
        <v>343</v>
      </c>
      <c r="E146" s="62"/>
      <c r="F146" s="62"/>
      <c r="G146" s="75" t="s">
        <v>225</v>
      </c>
      <c r="H146" s="195">
        <v>0.623</v>
      </c>
      <c r="I146" s="116" t="s">
        <v>110</v>
      </c>
      <c r="J146" s="116"/>
      <c r="K146" s="116"/>
      <c r="L146" s="118" t="s">
        <v>118</v>
      </c>
      <c r="M146" s="62"/>
      <c r="N146" s="4"/>
    </row>
    <row r="147" spans="1:14" hidden="1" x14ac:dyDescent="0.25">
      <c r="A147" s="90" t="s">
        <v>69</v>
      </c>
      <c r="B147" s="222" t="s">
        <v>107</v>
      </c>
      <c r="C147" s="221"/>
      <c r="D147" s="223"/>
      <c r="E147" s="62"/>
      <c r="F147" s="62"/>
      <c r="G147" s="75" t="s">
        <v>66</v>
      </c>
      <c r="H147" s="195"/>
      <c r="I147" s="116"/>
      <c r="J147" s="116"/>
      <c r="K147" s="116"/>
      <c r="L147" s="118"/>
      <c r="M147" s="54"/>
      <c r="N147" s="4"/>
    </row>
    <row r="148" spans="1:14" hidden="1" x14ac:dyDescent="0.25">
      <c r="A148" s="92" t="s">
        <v>345</v>
      </c>
      <c r="B148" s="224"/>
      <c r="C148" s="224"/>
      <c r="D148" s="223"/>
      <c r="E148" s="62"/>
      <c r="F148" s="54"/>
      <c r="G148" s="75"/>
      <c r="H148" s="198"/>
      <c r="I148" s="75"/>
      <c r="J148" s="75"/>
      <c r="K148" s="75"/>
      <c r="L148" s="61"/>
      <c r="M148" s="54"/>
      <c r="N148" s="4"/>
    </row>
    <row r="149" spans="1:14" hidden="1" x14ac:dyDescent="0.25">
      <c r="A149" s="92" t="s">
        <v>348</v>
      </c>
      <c r="B149" s="224"/>
      <c r="C149" s="224"/>
      <c r="D149" s="223"/>
      <c r="E149" s="62"/>
      <c r="F149" s="54"/>
      <c r="G149" s="75"/>
      <c r="H149" s="198"/>
      <c r="I149" s="75"/>
      <c r="J149" s="75"/>
      <c r="K149" s="75"/>
      <c r="L149" s="61"/>
      <c r="M149" s="54"/>
      <c r="N149" s="4"/>
    </row>
    <row r="150" spans="1:14" x14ac:dyDescent="0.25">
      <c r="A150" s="92" t="s">
        <v>349</v>
      </c>
      <c r="B150" s="224"/>
      <c r="C150" s="224"/>
      <c r="D150" s="223"/>
      <c r="E150" s="62"/>
      <c r="F150" s="54"/>
      <c r="G150" s="75"/>
      <c r="H150" s="198"/>
      <c r="I150" s="75"/>
      <c r="J150" s="75"/>
      <c r="K150" s="75"/>
      <c r="L150" s="61"/>
      <c r="M150" s="54"/>
      <c r="N150" s="4"/>
    </row>
    <row r="151" spans="1:14" hidden="1" x14ac:dyDescent="0.25">
      <c r="A151" s="90" t="s">
        <v>676</v>
      </c>
      <c r="B151" s="222" t="s">
        <v>107</v>
      </c>
      <c r="C151" s="224"/>
      <c r="D151" s="223"/>
      <c r="E151" s="62"/>
      <c r="F151" s="54"/>
      <c r="G151" s="75" t="s">
        <v>34</v>
      </c>
      <c r="H151" s="198">
        <v>12</v>
      </c>
      <c r="I151" s="75" t="s">
        <v>110</v>
      </c>
      <c r="J151" s="75"/>
      <c r="K151" s="75" t="s">
        <v>266</v>
      </c>
      <c r="L151" s="61" t="s">
        <v>351</v>
      </c>
      <c r="M151" s="54"/>
      <c r="N151" s="4"/>
    </row>
    <row r="152" spans="1:14" x14ac:dyDescent="0.25">
      <c r="A152" s="213" t="s">
        <v>352</v>
      </c>
      <c r="B152" s="222" t="s">
        <v>247</v>
      </c>
      <c r="C152" s="224"/>
      <c r="D152" s="223" t="s">
        <v>353</v>
      </c>
      <c r="E152" s="62"/>
      <c r="F152" s="54"/>
      <c r="G152" s="75"/>
      <c r="H152" s="198"/>
      <c r="I152" s="75"/>
      <c r="J152" s="75"/>
      <c r="K152" s="75"/>
      <c r="L152" s="61"/>
      <c r="M152" s="54"/>
      <c r="N152" s="4"/>
    </row>
    <row r="153" spans="1:14" x14ac:dyDescent="0.25">
      <c r="A153" s="213" t="s">
        <v>354</v>
      </c>
      <c r="B153" s="222" t="s">
        <v>107</v>
      </c>
      <c r="C153" s="224"/>
      <c r="D153" s="223" t="s">
        <v>355</v>
      </c>
      <c r="E153" s="62"/>
      <c r="F153" s="54"/>
      <c r="G153" s="75" t="s">
        <v>34</v>
      </c>
      <c r="H153" s="198">
        <v>1.29</v>
      </c>
      <c r="I153" s="75" t="s">
        <v>110</v>
      </c>
      <c r="J153" s="75"/>
      <c r="K153" s="75" t="s">
        <v>161</v>
      </c>
      <c r="L153" s="60" t="s">
        <v>162</v>
      </c>
      <c r="M153" s="62"/>
      <c r="N153" s="4"/>
    </row>
    <row r="154" spans="1:14" hidden="1" x14ac:dyDescent="0.25">
      <c r="A154" s="235" t="s">
        <v>63</v>
      </c>
      <c r="B154" s="222" t="s">
        <v>107</v>
      </c>
      <c r="C154" s="222"/>
      <c r="D154" s="223" t="s">
        <v>60</v>
      </c>
      <c r="E154" s="62"/>
      <c r="F154" s="62"/>
      <c r="G154" s="75" t="s">
        <v>175</v>
      </c>
      <c r="H154" s="175">
        <v>828.87</v>
      </c>
      <c r="I154" s="75" t="s">
        <v>110</v>
      </c>
      <c r="J154" s="75"/>
      <c r="K154" s="75" t="s">
        <v>198</v>
      </c>
      <c r="L154" s="61"/>
      <c r="M154" s="54"/>
      <c r="N154" s="4"/>
    </row>
    <row r="155" spans="1:14" hidden="1" x14ac:dyDescent="0.25">
      <c r="A155" s="213" t="s">
        <v>356</v>
      </c>
      <c r="B155" s="222" t="s">
        <v>247</v>
      </c>
      <c r="C155" s="224"/>
      <c r="D155" s="223" t="s">
        <v>353</v>
      </c>
      <c r="E155" s="62"/>
      <c r="F155" s="54"/>
      <c r="G155" s="75"/>
      <c r="H155" s="198"/>
      <c r="I155" s="75"/>
      <c r="J155" s="75"/>
      <c r="K155" s="75"/>
      <c r="L155" s="61"/>
      <c r="M155" s="54"/>
      <c r="N155" s="4"/>
    </row>
    <row r="156" spans="1:14" hidden="1" x14ac:dyDescent="0.25">
      <c r="A156" s="213" t="s">
        <v>357</v>
      </c>
      <c r="B156" s="222" t="s">
        <v>247</v>
      </c>
      <c r="C156" s="224"/>
      <c r="D156" s="223" t="s">
        <v>353</v>
      </c>
      <c r="E156" s="62"/>
      <c r="F156" s="54"/>
      <c r="G156" s="75"/>
      <c r="H156" s="198"/>
      <c r="I156" s="75"/>
      <c r="J156" s="75"/>
      <c r="K156" s="75"/>
      <c r="L156" s="61"/>
      <c r="M156" s="54"/>
      <c r="N156" s="4"/>
    </row>
    <row r="157" spans="1:14" hidden="1" x14ac:dyDescent="0.25">
      <c r="A157" s="213" t="s">
        <v>358</v>
      </c>
      <c r="B157" s="222" t="s">
        <v>247</v>
      </c>
      <c r="C157" s="224"/>
      <c r="D157" s="223" t="s">
        <v>353</v>
      </c>
      <c r="E157" s="62"/>
      <c r="F157" s="54"/>
      <c r="G157" s="75"/>
      <c r="H157" s="198"/>
      <c r="I157" s="75"/>
      <c r="J157" s="75"/>
      <c r="K157" s="75"/>
      <c r="L157" s="61"/>
      <c r="M157" s="54"/>
      <c r="N157" s="4"/>
    </row>
    <row r="158" spans="1:14" x14ac:dyDescent="0.25">
      <c r="A158" s="213" t="s">
        <v>359</v>
      </c>
      <c r="B158" s="222" t="s">
        <v>247</v>
      </c>
      <c r="C158" s="224"/>
      <c r="D158" s="223" t="s">
        <v>353</v>
      </c>
      <c r="E158" s="62"/>
      <c r="F158" s="54"/>
      <c r="G158" s="75"/>
      <c r="H158" s="198"/>
      <c r="I158" s="75"/>
      <c r="J158" s="75"/>
      <c r="K158" s="75"/>
      <c r="L158" s="61"/>
      <c r="M158" s="54"/>
      <c r="N158" s="4"/>
    </row>
    <row r="159" spans="1:14" x14ac:dyDescent="0.25">
      <c r="A159" s="221" t="s">
        <v>677</v>
      </c>
      <c r="B159" s="222" t="s">
        <v>107</v>
      </c>
      <c r="C159" s="222"/>
      <c r="D159" s="223" t="s">
        <v>361</v>
      </c>
      <c r="E159" s="62"/>
      <c r="F159" s="54"/>
      <c r="G159" s="75" t="s">
        <v>34</v>
      </c>
      <c r="H159" s="198"/>
      <c r="I159" s="75" t="s">
        <v>110</v>
      </c>
      <c r="J159" s="75"/>
      <c r="K159" s="75"/>
      <c r="L159" s="61"/>
      <c r="M159" s="54"/>
      <c r="N159" s="4" t="s">
        <v>364</v>
      </c>
    </row>
    <row r="160" spans="1:14" x14ac:dyDescent="0.25">
      <c r="A160" s="235" t="s">
        <v>362</v>
      </c>
      <c r="B160" s="222" t="s">
        <v>107</v>
      </c>
      <c r="C160" s="222"/>
      <c r="D160" s="223"/>
      <c r="E160" s="62"/>
      <c r="F160" s="54"/>
      <c r="G160" s="75" t="s">
        <v>175</v>
      </c>
      <c r="H160" s="175">
        <v>3413.08</v>
      </c>
      <c r="I160" s="75" t="s">
        <v>110</v>
      </c>
      <c r="J160" s="75">
        <f>H160/1000</f>
        <v>3.4130799999999999</v>
      </c>
      <c r="K160" s="75" t="s">
        <v>198</v>
      </c>
      <c r="L160" s="61"/>
      <c r="M160" s="54"/>
      <c r="N160" s="4"/>
    </row>
    <row r="161" spans="1:14" x14ac:dyDescent="0.25">
      <c r="A161" s="235" t="s">
        <v>362</v>
      </c>
      <c r="B161" s="317" t="s">
        <v>107</v>
      </c>
      <c r="C161" s="317"/>
      <c r="D161" s="318" t="s">
        <v>678</v>
      </c>
      <c r="E161" s="318"/>
      <c r="F161" s="319"/>
      <c r="G161" s="269" t="s">
        <v>34</v>
      </c>
      <c r="H161" s="175">
        <f>H160/1000</f>
        <v>3.4130799999999999</v>
      </c>
      <c r="I161" s="75" t="s">
        <v>110</v>
      </c>
      <c r="J161" s="75"/>
      <c r="K161" s="75" t="s">
        <v>73</v>
      </c>
      <c r="L161" s="61" t="s">
        <v>679</v>
      </c>
      <c r="M161" s="54"/>
      <c r="N161" s="4"/>
    </row>
    <row r="162" spans="1:14" x14ac:dyDescent="0.25">
      <c r="A162" s="117" t="s">
        <v>365</v>
      </c>
      <c r="B162" s="222" t="s">
        <v>107</v>
      </c>
      <c r="C162" s="222"/>
      <c r="D162" s="223"/>
      <c r="E162" s="62"/>
      <c r="F162" s="54"/>
      <c r="G162" s="75" t="s">
        <v>34</v>
      </c>
      <c r="H162" s="198">
        <v>2</v>
      </c>
      <c r="I162" s="75" t="s">
        <v>110</v>
      </c>
      <c r="J162" s="75"/>
      <c r="K162" s="75" t="s">
        <v>366</v>
      </c>
      <c r="L162" s="61" t="s">
        <v>351</v>
      </c>
      <c r="M162" s="54"/>
      <c r="N162" s="4"/>
    </row>
    <row r="163" spans="1:14" hidden="1" x14ac:dyDescent="0.25">
      <c r="A163" s="117" t="s">
        <v>362</v>
      </c>
      <c r="B163" s="222" t="s">
        <v>107</v>
      </c>
      <c r="C163" s="222"/>
      <c r="D163" s="223"/>
      <c r="E163" s="62"/>
      <c r="F163" s="54"/>
      <c r="G163" s="75" t="s">
        <v>34</v>
      </c>
      <c r="H163" s="198">
        <v>1.77</v>
      </c>
      <c r="I163" s="75" t="s">
        <v>110</v>
      </c>
      <c r="J163" s="75"/>
      <c r="K163" s="75" t="s">
        <v>75</v>
      </c>
      <c r="L163" s="61"/>
      <c r="M163" s="54"/>
      <c r="N163" s="4"/>
    </row>
    <row r="164" spans="1:14" hidden="1" x14ac:dyDescent="0.25">
      <c r="A164" s="213" t="s">
        <v>367</v>
      </c>
      <c r="B164" s="224"/>
      <c r="C164" s="224"/>
      <c r="D164" s="223" t="s">
        <v>353</v>
      </c>
      <c r="E164" s="62"/>
      <c r="F164" s="54"/>
      <c r="G164" s="4"/>
      <c r="H164" s="184"/>
      <c r="I164" s="4"/>
      <c r="J164" s="4"/>
      <c r="K164" s="4"/>
      <c r="L164" s="61"/>
      <c r="M164" s="54"/>
      <c r="N164" s="4"/>
    </row>
    <row r="165" spans="1:14" x14ac:dyDescent="0.25">
      <c r="A165" s="213" t="s">
        <v>368</v>
      </c>
      <c r="B165" s="92"/>
      <c r="C165" s="92"/>
      <c r="D165" s="62" t="s">
        <v>353</v>
      </c>
      <c r="E165" s="62"/>
      <c r="F165" s="54"/>
      <c r="G165" s="4"/>
      <c r="H165" s="184"/>
      <c r="I165" s="4"/>
      <c r="J165" s="4"/>
      <c r="K165" s="4"/>
      <c r="L165" s="61"/>
      <c r="M165" s="54"/>
      <c r="N165" s="4"/>
    </row>
    <row r="166" spans="1:14" hidden="1" x14ac:dyDescent="0.25">
      <c r="A166" s="117" t="s">
        <v>369</v>
      </c>
      <c r="B166" s="214" t="s">
        <v>107</v>
      </c>
      <c r="C166" s="90"/>
      <c r="D166" s="62"/>
      <c r="E166" s="62"/>
      <c r="F166" s="54"/>
      <c r="G166" s="75"/>
      <c r="H166" s="198"/>
      <c r="I166" s="75"/>
      <c r="J166" s="75"/>
      <c r="K166" s="75"/>
      <c r="L166" s="61"/>
      <c r="M166" s="54"/>
      <c r="N166" s="4"/>
    </row>
    <row r="167" spans="1:14" hidden="1" x14ac:dyDescent="0.25">
      <c r="A167" s="213" t="s">
        <v>370</v>
      </c>
      <c r="B167" s="92"/>
      <c r="C167" s="92"/>
      <c r="D167" s="62"/>
      <c r="E167" s="62"/>
      <c r="F167" s="54"/>
      <c r="G167" s="4"/>
      <c r="H167" s="184"/>
      <c r="I167" s="4"/>
      <c r="J167" s="4"/>
      <c r="K167" s="4"/>
      <c r="L167" s="61"/>
      <c r="M167" s="54"/>
      <c r="N167" s="4"/>
    </row>
    <row r="168" spans="1:14" hidden="1" x14ac:dyDescent="0.25">
      <c r="A168" s="213" t="s">
        <v>371</v>
      </c>
      <c r="B168" s="92"/>
      <c r="C168" s="92"/>
      <c r="D168" s="62"/>
      <c r="E168" s="62"/>
      <c r="F168" s="54"/>
      <c r="G168" s="4"/>
      <c r="H168" s="184"/>
      <c r="I168" s="4"/>
      <c r="J168" s="4"/>
      <c r="K168" s="4"/>
      <c r="L168" s="61"/>
      <c r="M168" s="54"/>
      <c r="N168" s="4"/>
    </row>
    <row r="169" spans="1:14" x14ac:dyDescent="0.25">
      <c r="A169" s="213" t="s">
        <v>372</v>
      </c>
      <c r="B169" s="92"/>
      <c r="C169" s="92"/>
      <c r="D169" s="62"/>
      <c r="E169" s="62"/>
      <c r="F169" s="54"/>
      <c r="G169" s="4"/>
      <c r="H169" s="184"/>
      <c r="I169" s="4"/>
      <c r="J169" s="4"/>
      <c r="K169" s="4"/>
      <c r="L169" s="61"/>
      <c r="M169" s="61"/>
      <c r="N169" s="61"/>
    </row>
    <row r="170" spans="1:14" ht="16.5" x14ac:dyDescent="0.3">
      <c r="A170" s="215" t="s">
        <v>373</v>
      </c>
      <c r="B170" s="216" t="s">
        <v>107</v>
      </c>
      <c r="C170" s="216"/>
      <c r="D170" s="215"/>
      <c r="E170" s="215"/>
      <c r="F170" s="217"/>
      <c r="G170" s="155"/>
      <c r="H170" s="196"/>
      <c r="I170" s="155"/>
      <c r="J170" s="155"/>
      <c r="K170" s="155"/>
      <c r="L170" s="154"/>
      <c r="M170" s="67" t="s">
        <v>376</v>
      </c>
      <c r="N170" s="155"/>
    </row>
    <row r="171" spans="1:14" x14ac:dyDescent="0.25">
      <c r="A171" s="131" t="s">
        <v>374</v>
      </c>
      <c r="B171" s="67" t="s">
        <v>107</v>
      </c>
      <c r="C171" s="97"/>
      <c r="D171" s="67" t="s">
        <v>375</v>
      </c>
      <c r="E171" s="67"/>
      <c r="F171" s="55"/>
      <c r="G171" s="4" t="s">
        <v>282</v>
      </c>
      <c r="H171" s="240">
        <v>0.56299999999999994</v>
      </c>
      <c r="I171" s="69" t="s">
        <v>110</v>
      </c>
      <c r="J171" s="69"/>
      <c r="K171" s="69"/>
      <c r="L171" s="61" t="s">
        <v>198</v>
      </c>
      <c r="M171" s="55"/>
      <c r="N171" s="4"/>
    </row>
    <row r="172" spans="1:14" x14ac:dyDescent="0.25">
      <c r="A172" s="131" t="s">
        <v>377</v>
      </c>
      <c r="B172" s="67" t="s">
        <v>107</v>
      </c>
      <c r="C172" s="97"/>
      <c r="D172" s="67"/>
      <c r="E172" s="67"/>
      <c r="F172" s="55"/>
      <c r="G172" s="4" t="s">
        <v>173</v>
      </c>
      <c r="H172" s="184"/>
      <c r="I172" s="4"/>
      <c r="J172" s="4"/>
      <c r="K172" s="4"/>
      <c r="L172" s="61"/>
      <c r="M172" s="55"/>
      <c r="N172" s="4"/>
    </row>
    <row r="173" spans="1:14" x14ac:dyDescent="0.25">
      <c r="A173" s="131" t="s">
        <v>378</v>
      </c>
      <c r="B173" s="67" t="s">
        <v>107</v>
      </c>
      <c r="C173" s="97"/>
      <c r="D173" s="67"/>
      <c r="E173" s="67"/>
      <c r="F173" s="55"/>
      <c r="G173" s="4" t="s">
        <v>173</v>
      </c>
      <c r="H173" s="184"/>
      <c r="I173" s="4"/>
      <c r="J173" s="4"/>
      <c r="K173" s="4"/>
      <c r="L173" s="61"/>
      <c r="M173" s="55"/>
      <c r="N173" s="4"/>
    </row>
    <row r="174" spans="1:14" x14ac:dyDescent="0.25">
      <c r="A174" s="131" t="s">
        <v>379</v>
      </c>
      <c r="B174" s="67" t="s">
        <v>107</v>
      </c>
      <c r="C174" s="97"/>
      <c r="D174" s="67"/>
      <c r="E174" s="67"/>
      <c r="F174" s="55"/>
      <c r="G174" s="4" t="s">
        <v>173</v>
      </c>
      <c r="H174" s="184"/>
      <c r="I174" s="4"/>
      <c r="J174" s="4"/>
      <c r="K174" s="4"/>
      <c r="L174" s="61"/>
      <c r="M174" s="55"/>
      <c r="N174" s="4"/>
    </row>
    <row r="175" spans="1:14" x14ac:dyDescent="0.25">
      <c r="A175" s="131" t="s">
        <v>380</v>
      </c>
      <c r="B175" s="67" t="s">
        <v>107</v>
      </c>
      <c r="C175" s="97"/>
      <c r="D175" s="67" t="s">
        <v>381</v>
      </c>
      <c r="E175" s="67"/>
      <c r="F175" s="55"/>
      <c r="G175" s="4" t="s">
        <v>173</v>
      </c>
      <c r="H175" s="184"/>
      <c r="I175" s="4"/>
      <c r="J175" s="4"/>
      <c r="K175" s="4"/>
      <c r="L175" s="61"/>
      <c r="M175" s="50"/>
      <c r="N175" s="4"/>
    </row>
    <row r="176" spans="1:14" s="98" customFormat="1" x14ac:dyDescent="0.25">
      <c r="A176" s="131" t="s">
        <v>382</v>
      </c>
      <c r="B176" s="67" t="s">
        <v>107</v>
      </c>
      <c r="C176" s="97"/>
      <c r="D176" s="67"/>
      <c r="E176" s="67"/>
      <c r="F176" s="50"/>
      <c r="G176" s="4" t="s">
        <v>173</v>
      </c>
      <c r="H176" s="184"/>
      <c r="I176" s="4"/>
      <c r="J176" s="4"/>
      <c r="K176" s="4"/>
      <c r="L176" s="61"/>
      <c r="M176" s="50" t="s">
        <v>385</v>
      </c>
      <c r="N176" s="4"/>
    </row>
    <row r="177" spans="1:14" x14ac:dyDescent="0.25">
      <c r="A177" s="132" t="s">
        <v>383</v>
      </c>
      <c r="B177" s="50" t="s">
        <v>107</v>
      </c>
      <c r="C177" s="96"/>
      <c r="D177" s="67" t="s">
        <v>375</v>
      </c>
      <c r="E177" s="97" t="s">
        <v>384</v>
      </c>
      <c r="F177" s="96"/>
      <c r="G177" s="70" t="s">
        <v>225</v>
      </c>
      <c r="H177" s="197">
        <v>0.41099999999999998</v>
      </c>
      <c r="I177" s="103" t="s">
        <v>110</v>
      </c>
      <c r="J177" s="103"/>
      <c r="K177" s="103"/>
      <c r="L177" s="119" t="s">
        <v>118</v>
      </c>
      <c r="M177" s="220"/>
      <c r="N177" s="85"/>
    </row>
    <row r="178" spans="1:14" x14ac:dyDescent="0.25">
      <c r="A178" s="218" t="s">
        <v>386</v>
      </c>
      <c r="B178" s="218"/>
      <c r="C178" s="218"/>
      <c r="D178" s="219"/>
      <c r="E178" s="219"/>
      <c r="F178" s="220"/>
      <c r="G178" s="155"/>
      <c r="H178" s="194"/>
      <c r="I178" s="178"/>
      <c r="J178" s="178"/>
      <c r="K178" s="178"/>
      <c r="L178" s="157"/>
      <c r="M178" s="50"/>
      <c r="N178" s="155"/>
    </row>
    <row r="179" spans="1:14" x14ac:dyDescent="0.25">
      <c r="A179" s="132" t="s">
        <v>387</v>
      </c>
      <c r="B179" s="50" t="s">
        <v>107</v>
      </c>
      <c r="C179" s="96"/>
      <c r="D179" s="67" t="s">
        <v>231</v>
      </c>
      <c r="E179" s="67" t="s">
        <v>384</v>
      </c>
      <c r="F179" s="50"/>
      <c r="G179" s="4" t="s">
        <v>173</v>
      </c>
      <c r="H179" s="197"/>
      <c r="I179" s="69"/>
      <c r="J179" s="69"/>
      <c r="K179" s="69"/>
      <c r="L179" s="118"/>
      <c r="M179" s="50"/>
      <c r="N179" s="4"/>
    </row>
    <row r="180" spans="1:14" ht="30" x14ac:dyDescent="0.25">
      <c r="A180" s="132" t="s">
        <v>388</v>
      </c>
      <c r="B180" s="50" t="s">
        <v>389</v>
      </c>
      <c r="C180" s="96"/>
      <c r="D180" s="67"/>
      <c r="E180" s="67" t="s">
        <v>384</v>
      </c>
      <c r="F180" s="50"/>
      <c r="G180" s="4" t="s">
        <v>173</v>
      </c>
      <c r="H180" s="197"/>
      <c r="I180" s="69"/>
      <c r="J180" s="69"/>
      <c r="K180" s="69"/>
      <c r="L180" s="118"/>
      <c r="M180" s="50"/>
      <c r="N180" s="4"/>
    </row>
    <row r="181" spans="1:14" x14ac:dyDescent="0.25">
      <c r="A181" s="263" t="s">
        <v>390</v>
      </c>
      <c r="B181" s="50" t="s">
        <v>389</v>
      </c>
      <c r="C181" s="96"/>
      <c r="D181" s="67" t="s">
        <v>391</v>
      </c>
      <c r="E181" s="67"/>
      <c r="F181" s="50"/>
      <c r="G181" s="4" t="s">
        <v>175</v>
      </c>
      <c r="H181" s="197">
        <v>24865.475564897501</v>
      </c>
      <c r="I181" s="69" t="s">
        <v>110</v>
      </c>
      <c r="J181" s="69"/>
      <c r="K181" s="69" t="s">
        <v>198</v>
      </c>
      <c r="L181" s="118"/>
      <c r="M181" s="50"/>
      <c r="N181" s="4"/>
    </row>
    <row r="182" spans="1:14" x14ac:dyDescent="0.25">
      <c r="A182" s="132" t="s">
        <v>392</v>
      </c>
      <c r="B182" s="50" t="s">
        <v>107</v>
      </c>
      <c r="C182" s="96"/>
      <c r="D182" s="67"/>
      <c r="E182" s="67" t="s">
        <v>384</v>
      </c>
      <c r="F182" s="50"/>
      <c r="G182" s="4" t="s">
        <v>173</v>
      </c>
      <c r="H182" s="197"/>
      <c r="I182" s="69"/>
      <c r="J182" s="69"/>
      <c r="K182" s="69"/>
      <c r="L182" s="118"/>
      <c r="M182" s="50"/>
      <c r="N182" s="4"/>
    </row>
    <row r="183" spans="1:14" x14ac:dyDescent="0.25">
      <c r="A183" s="132" t="s">
        <v>393</v>
      </c>
      <c r="B183" s="50" t="s">
        <v>107</v>
      </c>
      <c r="C183" s="96"/>
      <c r="D183" s="67"/>
      <c r="E183" s="67" t="s">
        <v>384</v>
      </c>
      <c r="F183" s="50"/>
      <c r="G183" s="4" t="s">
        <v>173</v>
      </c>
      <c r="H183" s="197"/>
      <c r="I183" s="69"/>
      <c r="J183" s="69"/>
      <c r="K183" s="69"/>
      <c r="L183" s="118"/>
      <c r="M183" s="227"/>
      <c r="N183" s="4"/>
    </row>
    <row r="184" spans="1:14" x14ac:dyDescent="0.25">
      <c r="A184" s="167" t="s">
        <v>394</v>
      </c>
      <c r="B184" s="231" t="s">
        <v>107</v>
      </c>
      <c r="C184" s="231"/>
      <c r="D184" s="227"/>
      <c r="E184" s="227"/>
      <c r="F184" s="227"/>
      <c r="G184" s="228"/>
      <c r="H184" s="229"/>
      <c r="I184" s="226"/>
      <c r="J184" s="226"/>
      <c r="K184" s="226"/>
      <c r="L184" s="241"/>
      <c r="M184" s="76" t="s">
        <v>398</v>
      </c>
      <c r="N184" s="228"/>
    </row>
    <row r="185" spans="1:14" x14ac:dyDescent="0.25">
      <c r="A185" s="108" t="s">
        <v>395</v>
      </c>
      <c r="B185" s="205" t="s">
        <v>107</v>
      </c>
      <c r="C185" s="205" t="s">
        <v>247</v>
      </c>
      <c r="D185" s="76" t="s">
        <v>396</v>
      </c>
      <c r="E185" s="76"/>
      <c r="F185" s="76" t="s">
        <v>76</v>
      </c>
      <c r="G185" s="75" t="s">
        <v>397</v>
      </c>
      <c r="H185" s="195">
        <v>0.3014</v>
      </c>
      <c r="I185" s="116" t="s">
        <v>110</v>
      </c>
      <c r="J185" s="116"/>
      <c r="K185" s="116"/>
      <c r="L185" s="176" t="s">
        <v>118</v>
      </c>
      <c r="M185" s="61"/>
      <c r="N185" s="75" t="s">
        <v>399</v>
      </c>
    </row>
    <row r="186" spans="1:14" x14ac:dyDescent="0.25">
      <c r="A186" s="113" t="s">
        <v>400</v>
      </c>
      <c r="B186" s="126" t="s">
        <v>107</v>
      </c>
      <c r="C186" s="108"/>
      <c r="D186" s="61"/>
      <c r="E186" s="61"/>
      <c r="F186" s="61"/>
      <c r="G186" s="4"/>
      <c r="H186" s="197"/>
      <c r="I186" s="151"/>
      <c r="J186" s="151" t="s">
        <v>401</v>
      </c>
      <c r="K186" s="151"/>
      <c r="L186" s="99"/>
      <c r="M186" s="61"/>
      <c r="N186" s="4"/>
    </row>
    <row r="187" spans="1:14" x14ac:dyDescent="0.25">
      <c r="A187" s="113" t="s">
        <v>402</v>
      </c>
      <c r="B187" s="126" t="s">
        <v>107</v>
      </c>
      <c r="C187" s="108"/>
      <c r="D187" s="61"/>
      <c r="E187" s="61"/>
      <c r="F187" s="61"/>
      <c r="G187" s="4"/>
      <c r="H187" s="197"/>
      <c r="I187" s="151"/>
      <c r="J187" s="151" t="s">
        <v>401</v>
      </c>
      <c r="K187" s="151"/>
      <c r="L187" s="99"/>
      <c r="M187" s="61"/>
      <c r="N187" s="75"/>
    </row>
    <row r="188" spans="1:14" x14ac:dyDescent="0.25">
      <c r="A188" s="113" t="s">
        <v>403</v>
      </c>
      <c r="B188" s="126" t="s">
        <v>107</v>
      </c>
      <c r="C188" s="108"/>
      <c r="D188" s="61" t="s">
        <v>396</v>
      </c>
      <c r="E188" s="61"/>
      <c r="F188" s="61"/>
      <c r="G188" s="4"/>
      <c r="H188" s="197"/>
      <c r="I188" s="151"/>
      <c r="J188" s="151" t="s">
        <v>401</v>
      </c>
      <c r="K188" s="151"/>
      <c r="L188" s="99"/>
      <c r="M188" s="61"/>
      <c r="N188" s="4"/>
    </row>
    <row r="189" spans="1:14" x14ac:dyDescent="0.25">
      <c r="A189" s="113" t="s">
        <v>404</v>
      </c>
      <c r="B189" s="126" t="s">
        <v>107</v>
      </c>
      <c r="C189" s="108"/>
      <c r="D189" s="61" t="s">
        <v>396</v>
      </c>
      <c r="E189" s="61"/>
      <c r="F189" s="61"/>
      <c r="G189" s="4"/>
      <c r="H189" s="197"/>
      <c r="I189" s="151"/>
      <c r="J189" s="151" t="s">
        <v>401</v>
      </c>
      <c r="K189" s="151"/>
      <c r="L189" s="99"/>
      <c r="M189" s="61"/>
      <c r="N189" s="4"/>
    </row>
    <row r="190" spans="1:14" x14ac:dyDescent="0.25">
      <c r="A190" s="113" t="s">
        <v>405</v>
      </c>
      <c r="B190" s="126" t="s">
        <v>107</v>
      </c>
      <c r="C190" s="108"/>
      <c r="D190" s="61" t="s">
        <v>396</v>
      </c>
      <c r="E190" s="61"/>
      <c r="F190" s="61"/>
      <c r="G190" s="4"/>
      <c r="H190" s="197"/>
      <c r="I190" s="151"/>
      <c r="J190" s="151" t="s">
        <v>401</v>
      </c>
      <c r="K190" s="151"/>
      <c r="L190" s="99"/>
      <c r="M190" s="61"/>
      <c r="N190" s="4"/>
    </row>
    <row r="191" spans="1:14" x14ac:dyDescent="0.25">
      <c r="A191" s="113" t="s">
        <v>406</v>
      </c>
      <c r="B191" s="126" t="s">
        <v>107</v>
      </c>
      <c r="C191" s="108"/>
      <c r="D191" s="61" t="s">
        <v>396</v>
      </c>
      <c r="E191" s="61"/>
      <c r="F191" s="61"/>
      <c r="G191" s="4"/>
      <c r="H191" s="197"/>
      <c r="I191" s="151"/>
      <c r="J191" s="151" t="s">
        <v>57</v>
      </c>
      <c r="K191" s="151"/>
      <c r="L191" s="99"/>
      <c r="M191" s="154"/>
      <c r="N191" s="4"/>
    </row>
    <row r="192" spans="1:14" x14ac:dyDescent="0.25">
      <c r="A192" s="167" t="s">
        <v>407</v>
      </c>
      <c r="B192" s="168" t="s">
        <v>107</v>
      </c>
      <c r="C192" s="168"/>
      <c r="D192" s="154"/>
      <c r="E192" s="154"/>
      <c r="F192" s="154" t="s">
        <v>76</v>
      </c>
      <c r="G192" s="155"/>
      <c r="H192" s="196"/>
      <c r="I192" s="225"/>
      <c r="J192" s="225"/>
      <c r="K192" s="225"/>
      <c r="L192" s="203"/>
      <c r="M192" s="61"/>
      <c r="N192" s="155"/>
    </row>
    <row r="193" spans="1:14" x14ac:dyDescent="0.25">
      <c r="A193" s="236" t="s">
        <v>408</v>
      </c>
      <c r="B193" s="126" t="s">
        <v>107</v>
      </c>
      <c r="C193" s="108"/>
      <c r="D193" s="61"/>
      <c r="E193" s="61"/>
      <c r="F193" s="61"/>
      <c r="G193" s="4"/>
      <c r="H193" s="184"/>
      <c r="I193" s="4"/>
      <c r="J193" s="4"/>
      <c r="K193" s="4"/>
      <c r="L193" s="61"/>
      <c r="M193" s="61"/>
      <c r="N193" s="4"/>
    </row>
    <row r="194" spans="1:14" x14ac:dyDescent="0.25">
      <c r="A194" s="113" t="s">
        <v>409</v>
      </c>
      <c r="B194" s="126" t="s">
        <v>107</v>
      </c>
      <c r="C194" s="108"/>
      <c r="D194" s="61" t="s">
        <v>41</v>
      </c>
      <c r="E194" s="61"/>
      <c r="F194" s="61"/>
      <c r="G194" s="4"/>
      <c r="H194" s="184"/>
      <c r="I194" s="4"/>
      <c r="J194" s="4"/>
      <c r="K194" s="4"/>
      <c r="L194" s="61" t="s">
        <v>410</v>
      </c>
      <c r="M194" s="61"/>
      <c r="N194" s="4"/>
    </row>
    <row r="195" spans="1:14" x14ac:dyDescent="0.25">
      <c r="A195" s="113" t="s">
        <v>411</v>
      </c>
      <c r="B195" s="126" t="s">
        <v>107</v>
      </c>
      <c r="C195" s="108"/>
      <c r="D195" s="61" t="s">
        <v>412</v>
      </c>
      <c r="E195" s="61"/>
      <c r="F195" s="61"/>
      <c r="G195" s="4"/>
      <c r="H195" s="184"/>
      <c r="I195" s="4"/>
      <c r="J195" s="4"/>
      <c r="K195" s="4"/>
      <c r="L195" s="61" t="s">
        <v>410</v>
      </c>
      <c r="M195" s="61"/>
      <c r="N195" s="4"/>
    </row>
    <row r="196" spans="1:14" x14ac:dyDescent="0.25">
      <c r="A196" s="236" t="s">
        <v>413</v>
      </c>
      <c r="B196" s="126" t="s">
        <v>107</v>
      </c>
      <c r="C196" s="108"/>
      <c r="D196" s="61"/>
      <c r="E196" s="61"/>
      <c r="F196" s="61"/>
      <c r="G196" s="4"/>
      <c r="H196" s="184"/>
      <c r="I196" s="4"/>
      <c r="J196" s="4"/>
      <c r="K196" s="4"/>
      <c r="L196" s="61" t="s">
        <v>414</v>
      </c>
      <c r="M196" s="61"/>
      <c r="N196" s="4"/>
    </row>
    <row r="197" spans="1:14" x14ac:dyDescent="0.25">
      <c r="A197" s="236" t="s">
        <v>415</v>
      </c>
      <c r="B197" s="126" t="s">
        <v>107</v>
      </c>
      <c r="C197" s="108"/>
      <c r="D197" s="61"/>
      <c r="E197" s="61"/>
      <c r="F197" s="61"/>
      <c r="G197" s="4"/>
      <c r="H197" s="184"/>
      <c r="I197" s="4"/>
      <c r="J197" s="4"/>
      <c r="K197" s="4"/>
      <c r="L197" s="61" t="s">
        <v>416</v>
      </c>
      <c r="M197" s="61"/>
      <c r="N197" s="4"/>
    </row>
    <row r="198" spans="1:14" x14ac:dyDescent="0.25">
      <c r="A198" s="236" t="s">
        <v>417</v>
      </c>
      <c r="B198" s="126" t="s">
        <v>107</v>
      </c>
      <c r="C198" s="108"/>
      <c r="D198" s="61"/>
      <c r="E198" s="61"/>
      <c r="F198" s="61"/>
      <c r="G198" s="4"/>
      <c r="H198" s="184"/>
      <c r="I198" s="4"/>
      <c r="J198" s="4"/>
      <c r="K198" s="4"/>
      <c r="L198" s="61" t="s">
        <v>418</v>
      </c>
      <c r="M198" s="61" t="s">
        <v>398</v>
      </c>
      <c r="N198" s="4"/>
    </row>
    <row r="199" spans="1:14" hidden="1" x14ac:dyDescent="0.25">
      <c r="A199" s="113" t="s">
        <v>59</v>
      </c>
      <c r="B199" s="126" t="s">
        <v>107</v>
      </c>
      <c r="C199" s="108"/>
      <c r="D199" s="61"/>
      <c r="E199" s="61"/>
      <c r="F199" s="61" t="s">
        <v>76</v>
      </c>
      <c r="G199" s="4" t="s">
        <v>397</v>
      </c>
      <c r="H199" s="240">
        <v>0.71909999999999996</v>
      </c>
      <c r="I199" s="69" t="s">
        <v>110</v>
      </c>
      <c r="J199" s="69"/>
      <c r="K199" s="69"/>
      <c r="L199" s="118" t="s">
        <v>118</v>
      </c>
      <c r="M199" s="5"/>
      <c r="N199" s="4" t="s">
        <v>419</v>
      </c>
    </row>
    <row r="200" spans="1:14" x14ac:dyDescent="0.25">
      <c r="A200" s="94" t="s">
        <v>420</v>
      </c>
      <c r="B200" s="128"/>
      <c r="C200" s="128"/>
      <c r="D200" s="61"/>
      <c r="E200" s="61"/>
      <c r="F200" s="61" t="s">
        <v>76</v>
      </c>
      <c r="G200" s="4"/>
      <c r="H200" s="184"/>
      <c r="I200" s="4"/>
      <c r="J200" s="4"/>
      <c r="K200" s="4"/>
      <c r="L200" s="61" t="s">
        <v>421</v>
      </c>
      <c r="M200" s="220"/>
      <c r="N200" s="4"/>
    </row>
    <row r="201" spans="1:14" x14ac:dyDescent="0.25">
      <c r="A201" s="218" t="s">
        <v>422</v>
      </c>
      <c r="B201" s="218"/>
      <c r="C201" s="218"/>
      <c r="D201" s="219"/>
      <c r="E201" s="219"/>
      <c r="F201" s="220"/>
      <c r="G201" s="155"/>
      <c r="H201" s="196"/>
      <c r="I201" s="155"/>
      <c r="J201" s="155"/>
      <c r="K201" s="155"/>
      <c r="L201" s="154"/>
      <c r="M201" s="50" t="s">
        <v>385</v>
      </c>
      <c r="N201" s="155"/>
    </row>
    <row r="202" spans="1:14" x14ac:dyDescent="0.25">
      <c r="A202" s="96" t="s">
        <v>423</v>
      </c>
      <c r="B202" s="96"/>
      <c r="C202" s="96"/>
      <c r="D202" s="67" t="s">
        <v>423</v>
      </c>
      <c r="E202" s="67"/>
      <c r="F202" s="50"/>
      <c r="G202" s="4" t="s">
        <v>225</v>
      </c>
      <c r="H202" s="197">
        <v>0.48399999999999999</v>
      </c>
      <c r="I202" s="69" t="s">
        <v>110</v>
      </c>
      <c r="J202" s="69"/>
      <c r="K202" s="69"/>
      <c r="L202" s="118" t="s">
        <v>118</v>
      </c>
      <c r="M202" s="50"/>
      <c r="N202" s="4"/>
    </row>
    <row r="203" spans="1:14" x14ac:dyDescent="0.25">
      <c r="A203" s="96" t="s">
        <v>424</v>
      </c>
      <c r="B203" s="96"/>
      <c r="C203" s="96"/>
      <c r="D203" s="67"/>
      <c r="E203" s="67" t="s">
        <v>425</v>
      </c>
      <c r="F203" s="50"/>
      <c r="G203" s="4" t="s">
        <v>173</v>
      </c>
      <c r="H203" s="197"/>
      <c r="I203" s="69"/>
      <c r="J203" s="69"/>
      <c r="K203" s="69"/>
      <c r="L203" s="118"/>
      <c r="M203" s="177"/>
      <c r="N203" s="4"/>
    </row>
    <row r="204" spans="1:14" x14ac:dyDescent="0.25">
      <c r="A204" s="177" t="s">
        <v>426</v>
      </c>
      <c r="B204" s="166" t="s">
        <v>427</v>
      </c>
      <c r="C204" s="166"/>
      <c r="D204" s="167"/>
      <c r="E204" s="167"/>
      <c r="F204" s="177"/>
      <c r="G204" s="155"/>
      <c r="H204" s="196"/>
      <c r="I204" s="155"/>
      <c r="J204" s="155"/>
      <c r="K204" s="155"/>
      <c r="L204" s="154"/>
      <c r="M204" s="52"/>
      <c r="N204" s="155"/>
    </row>
    <row r="205" spans="1:14" x14ac:dyDescent="0.25">
      <c r="A205" s="81" t="s">
        <v>428</v>
      </c>
      <c r="B205" s="130" t="s">
        <v>427</v>
      </c>
      <c r="C205" s="81"/>
      <c r="D205" s="61"/>
      <c r="E205" s="61"/>
      <c r="F205" s="52"/>
      <c r="G205" s="4" t="s">
        <v>429</v>
      </c>
      <c r="H205" s="184"/>
      <c r="I205" s="4"/>
      <c r="J205" s="4"/>
      <c r="K205" s="4"/>
      <c r="L205" s="61"/>
      <c r="M205" s="52"/>
      <c r="N205" s="4"/>
    </row>
    <row r="206" spans="1:14" x14ac:dyDescent="0.25">
      <c r="A206" s="81" t="s">
        <v>430</v>
      </c>
      <c r="B206" s="130" t="s">
        <v>427</v>
      </c>
      <c r="C206" s="81"/>
      <c r="D206" s="61"/>
      <c r="E206" s="61"/>
      <c r="F206" s="52"/>
      <c r="G206" s="4"/>
      <c r="H206" s="184"/>
      <c r="I206" s="4"/>
      <c r="J206" s="4"/>
      <c r="K206" s="4"/>
      <c r="L206" s="61"/>
      <c r="M206" s="52"/>
      <c r="N206" s="4"/>
    </row>
    <row r="207" spans="1:14" x14ac:dyDescent="0.25">
      <c r="A207" s="81" t="s">
        <v>431</v>
      </c>
      <c r="B207" s="130" t="s">
        <v>427</v>
      </c>
      <c r="C207" s="81"/>
      <c r="D207" s="61"/>
      <c r="E207" s="61"/>
      <c r="F207" s="52"/>
      <c r="G207" s="4"/>
      <c r="H207" s="184"/>
      <c r="I207" s="4"/>
      <c r="J207" s="4"/>
      <c r="K207" s="4"/>
      <c r="L207" s="61"/>
      <c r="M207" s="52"/>
      <c r="N207" s="4"/>
    </row>
    <row r="208" spans="1:14" x14ac:dyDescent="0.25">
      <c r="A208" s="78" t="s">
        <v>432</v>
      </c>
      <c r="B208" s="130" t="s">
        <v>427</v>
      </c>
      <c r="C208" s="81"/>
      <c r="D208" s="61"/>
      <c r="E208" s="61"/>
      <c r="F208" s="52"/>
      <c r="G208" s="4"/>
      <c r="H208" s="184"/>
      <c r="I208" s="4"/>
      <c r="J208" s="4"/>
      <c r="K208" s="4"/>
      <c r="L208" s="61" t="s">
        <v>433</v>
      </c>
      <c r="M208" s="52"/>
      <c r="N208" s="4"/>
    </row>
    <row r="209" spans="1:14" x14ac:dyDescent="0.25">
      <c r="A209" s="78" t="s">
        <v>434</v>
      </c>
      <c r="B209" s="130" t="s">
        <v>427</v>
      </c>
      <c r="C209" s="81"/>
      <c r="D209" s="61"/>
      <c r="E209" s="61"/>
      <c r="F209" s="52"/>
      <c r="G209" s="4"/>
      <c r="H209" s="184"/>
      <c r="I209" s="4"/>
      <c r="J209" s="4"/>
      <c r="K209" s="4"/>
      <c r="L209" s="61" t="s">
        <v>433</v>
      </c>
      <c r="M209" s="52"/>
      <c r="N209" s="4"/>
    </row>
    <row r="210" spans="1:14" x14ac:dyDescent="0.25">
      <c r="A210" s="78" t="s">
        <v>435</v>
      </c>
      <c r="B210" s="130" t="s">
        <v>427</v>
      </c>
      <c r="C210" s="81"/>
      <c r="D210" s="61"/>
      <c r="E210" s="61"/>
      <c r="F210" s="52"/>
      <c r="G210" s="4"/>
      <c r="H210" s="184"/>
      <c r="I210" s="4"/>
      <c r="J210" s="4"/>
      <c r="K210" s="4"/>
      <c r="L210" s="61" t="s">
        <v>433</v>
      </c>
      <c r="M210" s="4"/>
      <c r="N210" s="4"/>
    </row>
    <row r="211" spans="1:14" x14ac:dyDescent="0.25">
      <c r="A211" s="94" t="s">
        <v>436</v>
      </c>
      <c r="B211" s="130" t="s">
        <v>427</v>
      </c>
      <c r="C211" s="85"/>
      <c r="D211" s="61" t="s">
        <v>437</v>
      </c>
      <c r="E211" s="61"/>
      <c r="F211" s="4"/>
      <c r="G211" s="4"/>
      <c r="H211" s="184"/>
      <c r="I211" s="4"/>
      <c r="J211" s="4"/>
      <c r="K211" s="4"/>
      <c r="L211" s="61"/>
      <c r="M211" s="4"/>
      <c r="N211" s="4"/>
    </row>
    <row r="212" spans="1:14" x14ac:dyDescent="0.25">
      <c r="A212" s="94" t="s">
        <v>438</v>
      </c>
      <c r="B212" s="130" t="s">
        <v>427</v>
      </c>
      <c r="C212" s="85"/>
      <c r="D212" s="61" t="s">
        <v>117</v>
      </c>
      <c r="E212" s="61"/>
      <c r="F212" s="4"/>
      <c r="G212" s="4"/>
      <c r="H212" s="184"/>
      <c r="I212" s="4"/>
      <c r="J212" s="4"/>
      <c r="K212" s="4"/>
      <c r="L212" s="61"/>
      <c r="M212" s="177"/>
      <c r="N212" s="4"/>
    </row>
    <row r="213" spans="1:14" x14ac:dyDescent="0.25">
      <c r="A213" s="177" t="s">
        <v>439</v>
      </c>
      <c r="B213" s="166" t="s">
        <v>427</v>
      </c>
      <c r="C213" s="166"/>
      <c r="D213" s="167"/>
      <c r="E213" s="167"/>
      <c r="F213" s="177"/>
      <c r="G213" s="155"/>
      <c r="H213" s="196"/>
      <c r="I213" s="155"/>
      <c r="J213" s="155"/>
      <c r="K213" s="155"/>
      <c r="L213" s="154"/>
      <c r="M213" s="82"/>
      <c r="N213" s="155"/>
    </row>
    <row r="214" spans="1:14" x14ac:dyDescent="0.25">
      <c r="A214" s="165" t="s">
        <v>440</v>
      </c>
      <c r="B214" s="121" t="s">
        <v>427</v>
      </c>
      <c r="C214" s="127"/>
      <c r="D214" s="83" t="s">
        <v>441</v>
      </c>
      <c r="E214" s="83"/>
      <c r="F214" s="82"/>
      <c r="G214" s="75"/>
      <c r="H214" s="198"/>
      <c r="I214" s="75"/>
      <c r="J214" s="75"/>
      <c r="K214" s="75"/>
      <c r="L214" s="76"/>
      <c r="M214" s="82"/>
      <c r="N214" s="75"/>
    </row>
    <row r="215" spans="1:14" x14ac:dyDescent="0.25">
      <c r="A215" s="165" t="s">
        <v>442</v>
      </c>
      <c r="B215" s="121" t="s">
        <v>427</v>
      </c>
      <c r="C215" s="127"/>
      <c r="D215" s="83" t="s">
        <v>443</v>
      </c>
      <c r="E215" s="83"/>
      <c r="F215" s="82"/>
      <c r="G215" s="75" t="s">
        <v>444</v>
      </c>
      <c r="H215" s="198"/>
      <c r="I215" s="75" t="s">
        <v>110</v>
      </c>
      <c r="J215" s="75"/>
      <c r="K215" s="75"/>
      <c r="L215" s="76"/>
      <c r="M215" s="82"/>
      <c r="N215" s="75"/>
    </row>
    <row r="216" spans="1:14" x14ac:dyDescent="0.25">
      <c r="A216" s="165" t="s">
        <v>445</v>
      </c>
      <c r="B216" s="121" t="s">
        <v>427</v>
      </c>
      <c r="C216" s="127"/>
      <c r="D216" s="83"/>
      <c r="E216" s="83"/>
      <c r="F216" s="82"/>
      <c r="G216" s="75" t="s">
        <v>444</v>
      </c>
      <c r="H216" s="198"/>
      <c r="I216" s="75" t="s">
        <v>110</v>
      </c>
      <c r="J216" s="75"/>
      <c r="K216" s="75"/>
      <c r="L216" s="76"/>
      <c r="M216" s="82"/>
      <c r="N216" s="75"/>
    </row>
    <row r="217" spans="1:14" x14ac:dyDescent="0.25">
      <c r="A217" s="165" t="s">
        <v>446</v>
      </c>
      <c r="B217" s="121" t="s">
        <v>427</v>
      </c>
      <c r="C217" s="127"/>
      <c r="D217" s="83" t="s">
        <v>447</v>
      </c>
      <c r="E217" s="83"/>
      <c r="F217" s="82"/>
      <c r="G217" s="75" t="s">
        <v>444</v>
      </c>
      <c r="H217" s="198"/>
      <c r="I217" s="75" t="s">
        <v>110</v>
      </c>
      <c r="J217" s="75"/>
      <c r="K217" s="75"/>
      <c r="L217" s="76"/>
      <c r="M217" s="82"/>
      <c r="N217" s="75"/>
    </row>
    <row r="218" spans="1:14" x14ac:dyDescent="0.25">
      <c r="A218" s="165" t="s">
        <v>448</v>
      </c>
      <c r="B218" s="121" t="s">
        <v>427</v>
      </c>
      <c r="C218" s="127"/>
      <c r="D218" s="83" t="s">
        <v>449</v>
      </c>
      <c r="E218" s="83"/>
      <c r="F218" s="82"/>
      <c r="G218" s="75" t="s">
        <v>444</v>
      </c>
      <c r="H218" s="198"/>
      <c r="I218" s="75" t="s">
        <v>110</v>
      </c>
      <c r="J218" s="75"/>
      <c r="K218" s="75"/>
      <c r="L218" s="76"/>
      <c r="M218" s="82"/>
      <c r="N218" s="75"/>
    </row>
    <row r="219" spans="1:14" x14ac:dyDescent="0.25">
      <c r="A219" s="165" t="s">
        <v>450</v>
      </c>
      <c r="B219" s="121" t="s">
        <v>427</v>
      </c>
      <c r="C219" s="127"/>
      <c r="D219" s="83" t="s">
        <v>451</v>
      </c>
      <c r="E219" s="83"/>
      <c r="F219" s="82"/>
      <c r="G219" s="75" t="s">
        <v>444</v>
      </c>
      <c r="H219" s="198"/>
      <c r="I219" s="75" t="s">
        <v>110</v>
      </c>
      <c r="J219" s="75"/>
      <c r="K219" s="75"/>
      <c r="L219" s="76"/>
      <c r="M219" s="82"/>
      <c r="N219" s="75"/>
    </row>
    <row r="220" spans="1:14" x14ac:dyDescent="0.25">
      <c r="A220" s="165" t="s">
        <v>452</v>
      </c>
      <c r="B220" s="121" t="s">
        <v>427</v>
      </c>
      <c r="C220" s="127"/>
      <c r="D220" s="83"/>
      <c r="E220" s="83"/>
      <c r="F220" s="82"/>
      <c r="G220" s="75" t="s">
        <v>444</v>
      </c>
      <c r="H220" s="198"/>
      <c r="I220" s="75" t="s">
        <v>110</v>
      </c>
      <c r="J220" s="75"/>
      <c r="K220" s="75"/>
      <c r="L220" s="76"/>
      <c r="M220" s="82"/>
      <c r="N220" s="75"/>
    </row>
    <row r="221" spans="1:14" hidden="1" x14ac:dyDescent="0.25">
      <c r="A221" s="165" t="s">
        <v>453</v>
      </c>
      <c r="B221" s="121" t="s">
        <v>427</v>
      </c>
      <c r="C221" s="127"/>
      <c r="D221" s="83"/>
      <c r="E221" s="83"/>
      <c r="F221" s="82"/>
      <c r="G221" s="75" t="s">
        <v>454</v>
      </c>
      <c r="H221" s="198"/>
      <c r="I221" s="75" t="s">
        <v>110</v>
      </c>
      <c r="J221" s="75"/>
      <c r="K221" s="75"/>
      <c r="L221" s="76"/>
      <c r="M221" s="52"/>
      <c r="N221" s="75"/>
    </row>
    <row r="222" spans="1:14" hidden="1" x14ac:dyDescent="0.25">
      <c r="A222" s="81" t="s">
        <v>455</v>
      </c>
      <c r="B222" s="81" t="s">
        <v>456</v>
      </c>
      <c r="C222" s="81"/>
      <c r="D222" s="4" t="s">
        <v>457</v>
      </c>
      <c r="E222" s="4"/>
      <c r="F222" s="52"/>
      <c r="G222" s="4"/>
      <c r="H222" s="184"/>
      <c r="I222" s="4"/>
      <c r="J222" s="4"/>
      <c r="K222" s="4"/>
      <c r="L222" s="61"/>
      <c r="M222" s="52"/>
      <c r="N222" s="4"/>
    </row>
    <row r="223" spans="1:14" hidden="1" x14ac:dyDescent="0.25">
      <c r="A223" s="81" t="s">
        <v>458</v>
      </c>
      <c r="B223" s="81" t="s">
        <v>456</v>
      </c>
      <c r="C223" s="81"/>
      <c r="D223" s="4" t="s">
        <v>459</v>
      </c>
      <c r="E223" s="4"/>
      <c r="F223" s="52"/>
      <c r="G223" s="4"/>
      <c r="H223" s="184"/>
      <c r="I223" s="4"/>
      <c r="J223" s="4"/>
      <c r="K223" s="4"/>
      <c r="L223" s="61"/>
      <c r="M223" s="52"/>
      <c r="N223" s="4"/>
    </row>
    <row r="224" spans="1:14" hidden="1" x14ac:dyDescent="0.25">
      <c r="A224" s="81" t="s">
        <v>460</v>
      </c>
      <c r="B224" s="81"/>
      <c r="C224" s="81"/>
      <c r="D224" s="61"/>
      <c r="E224" s="61"/>
      <c r="F224" s="52"/>
      <c r="G224" s="4"/>
      <c r="H224" s="184"/>
      <c r="I224" s="4"/>
      <c r="J224" s="4"/>
      <c r="K224" s="4"/>
      <c r="L224" s="61"/>
      <c r="M224" s="52"/>
      <c r="N224" s="4"/>
    </row>
    <row r="225" spans="1:15" hidden="1" x14ac:dyDescent="0.25">
      <c r="A225" s="81" t="s">
        <v>461</v>
      </c>
      <c r="B225" s="81"/>
      <c r="C225" s="81"/>
      <c r="D225" s="61"/>
      <c r="E225" s="61"/>
      <c r="F225" s="52"/>
      <c r="G225" s="4"/>
      <c r="H225" s="184"/>
      <c r="I225" s="4"/>
      <c r="J225" s="4"/>
      <c r="K225" s="4"/>
      <c r="L225" s="61"/>
      <c r="M225" s="52"/>
      <c r="N225" s="4"/>
    </row>
    <row r="226" spans="1:15" hidden="1" x14ac:dyDescent="0.25">
      <c r="A226" s="81" t="s">
        <v>462</v>
      </c>
      <c r="B226" s="81"/>
      <c r="C226" s="81"/>
      <c r="D226" s="61"/>
      <c r="E226" s="61"/>
      <c r="F226" s="52"/>
      <c r="G226" s="4"/>
      <c r="H226" s="184"/>
      <c r="I226" s="4"/>
      <c r="J226" s="4"/>
      <c r="K226" s="4"/>
      <c r="L226" s="61"/>
      <c r="M226" s="52"/>
      <c r="N226" s="4"/>
    </row>
    <row r="227" spans="1:15" x14ac:dyDescent="0.25">
      <c r="A227" s="81" t="s">
        <v>463</v>
      </c>
      <c r="B227" s="81"/>
      <c r="C227" s="81"/>
      <c r="D227" s="61"/>
      <c r="E227" s="61"/>
      <c r="F227" s="52"/>
      <c r="G227" s="4"/>
      <c r="H227" s="184"/>
      <c r="I227" s="4"/>
      <c r="J227" s="4"/>
      <c r="K227" s="4"/>
      <c r="L227" s="61"/>
      <c r="M227" s="52"/>
      <c r="N227" s="4"/>
    </row>
    <row r="228" spans="1:15" hidden="1" x14ac:dyDescent="0.25">
      <c r="A228" s="78" t="s">
        <v>464</v>
      </c>
      <c r="B228" s="130" t="s">
        <v>427</v>
      </c>
      <c r="C228" s="78"/>
      <c r="D228" s="61"/>
      <c r="E228" s="61"/>
      <c r="F228" s="52"/>
      <c r="G228" s="4"/>
      <c r="H228" s="184"/>
      <c r="I228" s="4"/>
      <c r="J228" s="4"/>
      <c r="K228" s="4"/>
      <c r="L228" s="61"/>
      <c r="M228" s="4"/>
      <c r="N228" s="4"/>
    </row>
    <row r="229" spans="1:15" x14ac:dyDescent="0.25">
      <c r="A229" s="85" t="s">
        <v>465</v>
      </c>
      <c r="B229" s="85"/>
      <c r="C229" s="85"/>
      <c r="D229" s="61"/>
      <c r="E229" s="61"/>
      <c r="F229" s="4"/>
      <c r="G229" s="4"/>
      <c r="H229" s="184"/>
      <c r="I229" s="4"/>
      <c r="J229" s="4"/>
      <c r="K229" s="4"/>
      <c r="L229" s="61"/>
      <c r="M229" s="177"/>
      <c r="N229" s="4"/>
    </row>
    <row r="230" spans="1:15" x14ac:dyDescent="0.25">
      <c r="A230" s="177" t="s">
        <v>466</v>
      </c>
      <c r="B230" s="166" t="s">
        <v>107</v>
      </c>
      <c r="C230" s="166"/>
      <c r="D230" s="167"/>
      <c r="E230" s="167"/>
      <c r="F230" s="177"/>
      <c r="G230" s="155"/>
      <c r="H230" s="196"/>
      <c r="I230" s="155"/>
      <c r="J230" s="155"/>
      <c r="K230" s="155"/>
      <c r="L230" s="154"/>
      <c r="M230" s="4"/>
      <c r="N230" s="155"/>
      <c r="O230" s="63"/>
    </row>
    <row r="231" spans="1:15" x14ac:dyDescent="0.25">
      <c r="A231" s="260" t="s">
        <v>467</v>
      </c>
      <c r="B231" s="70" t="s">
        <v>107</v>
      </c>
      <c r="C231" s="70"/>
      <c r="D231" s="61" t="s">
        <v>467</v>
      </c>
      <c r="E231" s="61"/>
      <c r="F231" s="4"/>
      <c r="G231" s="68" t="s">
        <v>468</v>
      </c>
      <c r="H231" s="261">
        <v>4</v>
      </c>
      <c r="I231" s="68" t="s">
        <v>110</v>
      </c>
      <c r="J231" s="68"/>
      <c r="K231" s="68" t="s">
        <v>366</v>
      </c>
      <c r="L231" s="61" t="s">
        <v>351</v>
      </c>
      <c r="M231" s="4" t="s">
        <v>344</v>
      </c>
      <c r="N231" s="4"/>
    </row>
    <row r="232" spans="1:15" x14ac:dyDescent="0.25">
      <c r="A232" s="133" t="s">
        <v>467</v>
      </c>
      <c r="B232" s="70" t="s">
        <v>107</v>
      </c>
      <c r="C232" s="70"/>
      <c r="D232" s="61" t="s">
        <v>467</v>
      </c>
      <c r="E232" s="61"/>
      <c r="F232" s="4"/>
      <c r="G232" s="4" t="s">
        <v>225</v>
      </c>
      <c r="H232" s="201">
        <v>0.88100000000000001</v>
      </c>
      <c r="I232" s="61" t="s">
        <v>110</v>
      </c>
      <c r="J232" s="61"/>
      <c r="K232" s="61"/>
      <c r="L232" s="61" t="s">
        <v>469</v>
      </c>
      <c r="M232" s="4"/>
      <c r="N232" s="4"/>
    </row>
    <row r="233" spans="1:15" x14ac:dyDescent="0.25">
      <c r="A233" s="133" t="s">
        <v>470</v>
      </c>
      <c r="B233" s="70" t="s">
        <v>107</v>
      </c>
      <c r="C233" s="70"/>
      <c r="D233" s="61" t="s">
        <v>471</v>
      </c>
      <c r="E233" s="61"/>
      <c r="F233" s="4"/>
      <c r="G233" s="118" t="s">
        <v>225</v>
      </c>
      <c r="H233" s="201">
        <v>0.56699999999999995</v>
      </c>
      <c r="I233" s="61" t="s">
        <v>110</v>
      </c>
      <c r="J233" s="61"/>
      <c r="K233" s="61"/>
      <c r="L233" s="118" t="s">
        <v>118</v>
      </c>
      <c r="M233" s="4"/>
      <c r="N233" s="4"/>
    </row>
    <row r="234" spans="1:15" x14ac:dyDescent="0.25">
      <c r="A234" s="260" t="s">
        <v>472</v>
      </c>
      <c r="B234" s="70" t="s">
        <v>107</v>
      </c>
      <c r="C234" s="70"/>
      <c r="D234" s="61" t="s">
        <v>471</v>
      </c>
      <c r="E234" s="61"/>
      <c r="F234" s="4"/>
      <c r="G234" s="118" t="s">
        <v>473</v>
      </c>
      <c r="H234" s="259">
        <v>5.58</v>
      </c>
      <c r="I234" s="61" t="s">
        <v>154</v>
      </c>
      <c r="J234" s="61"/>
      <c r="K234" s="61" t="s">
        <v>155</v>
      </c>
      <c r="L234" s="118" t="s">
        <v>474</v>
      </c>
      <c r="M234" s="4"/>
      <c r="N234" s="4"/>
    </row>
    <row r="235" spans="1:15" x14ac:dyDescent="0.25">
      <c r="A235" s="260" t="s">
        <v>475</v>
      </c>
      <c r="B235" s="70" t="s">
        <v>107</v>
      </c>
      <c r="C235" s="70"/>
      <c r="D235" s="61"/>
      <c r="E235" s="61"/>
      <c r="F235" s="4"/>
      <c r="G235" s="4" t="s">
        <v>34</v>
      </c>
      <c r="H235" s="175">
        <v>37</v>
      </c>
      <c r="I235" s="4" t="s">
        <v>110</v>
      </c>
      <c r="J235" s="4"/>
      <c r="K235" s="4" t="s">
        <v>366</v>
      </c>
      <c r="L235" s="61" t="s">
        <v>476</v>
      </c>
      <c r="M235" s="4"/>
      <c r="N235" s="4"/>
    </row>
    <row r="236" spans="1:15" hidden="1" x14ac:dyDescent="0.25">
      <c r="A236" s="260" t="s">
        <v>477</v>
      </c>
      <c r="B236" s="70" t="s">
        <v>107</v>
      </c>
      <c r="C236" s="70"/>
      <c r="D236" s="61" t="s">
        <v>174</v>
      </c>
      <c r="E236" s="61"/>
      <c r="F236" s="4"/>
      <c r="G236" s="4" t="s">
        <v>175</v>
      </c>
      <c r="H236" s="190">
        <v>2574.1647528352801</v>
      </c>
      <c r="I236" s="4" t="s">
        <v>110</v>
      </c>
      <c r="J236" s="4" t="s">
        <v>142</v>
      </c>
      <c r="K236" s="4" t="s">
        <v>198</v>
      </c>
      <c r="L236" s="61"/>
      <c r="M236" s="155"/>
      <c r="N236" s="4"/>
    </row>
    <row r="237" spans="1:15" hidden="1" x14ac:dyDescent="0.25">
      <c r="A237" s="177" t="s">
        <v>478</v>
      </c>
      <c r="B237" s="166" t="s">
        <v>247</v>
      </c>
      <c r="C237" s="166"/>
      <c r="D237" s="154"/>
      <c r="E237" s="154"/>
      <c r="F237" s="155"/>
      <c r="G237" s="155"/>
      <c r="H237" s="196"/>
      <c r="I237" s="155"/>
      <c r="J237" s="155"/>
      <c r="K237" s="155"/>
      <c r="L237" s="154"/>
      <c r="M237" s="4"/>
      <c r="N237" s="155"/>
    </row>
    <row r="238" spans="1:15" hidden="1" x14ac:dyDescent="0.25">
      <c r="A238" s="94" t="s">
        <v>479</v>
      </c>
      <c r="B238" s="128" t="s">
        <v>247</v>
      </c>
      <c r="C238" s="85"/>
      <c r="D238" s="61" t="s">
        <v>480</v>
      </c>
      <c r="E238" s="61"/>
      <c r="F238" s="4" t="s">
        <v>115</v>
      </c>
      <c r="G238" s="4" t="s">
        <v>173</v>
      </c>
      <c r="H238" s="184"/>
      <c r="I238" s="4"/>
      <c r="J238" s="4"/>
      <c r="K238" s="4"/>
      <c r="L238" s="61"/>
      <c r="M238" s="52"/>
      <c r="N238" s="4"/>
    </row>
    <row r="239" spans="1:15" hidden="1" x14ac:dyDescent="0.25">
      <c r="A239" s="94" t="s">
        <v>481</v>
      </c>
      <c r="B239" s="128" t="s">
        <v>247</v>
      </c>
      <c r="C239" s="81"/>
      <c r="D239" s="61"/>
      <c r="E239" s="61"/>
      <c r="F239" s="52"/>
      <c r="G239" s="4" t="s">
        <v>482</v>
      </c>
      <c r="H239" s="184">
        <v>1.0429999999999999</v>
      </c>
      <c r="I239" s="4" t="s">
        <v>110</v>
      </c>
      <c r="J239" s="4"/>
      <c r="K239" s="4"/>
      <c r="L239" s="61"/>
      <c r="M239" s="4"/>
      <c r="N239" s="4"/>
    </row>
    <row r="240" spans="1:15" hidden="1" x14ac:dyDescent="0.25">
      <c r="A240" s="94" t="s">
        <v>483</v>
      </c>
      <c r="B240" s="128" t="s">
        <v>247</v>
      </c>
      <c r="C240" s="85"/>
      <c r="D240" s="61"/>
      <c r="E240" s="61"/>
      <c r="F240" s="4"/>
      <c r="G240" s="4" t="s">
        <v>173</v>
      </c>
      <c r="H240" s="184"/>
      <c r="I240" s="4"/>
      <c r="J240" s="4"/>
      <c r="K240" s="4"/>
      <c r="L240" s="61"/>
      <c r="M240" s="4"/>
      <c r="N240" s="4"/>
    </row>
    <row r="241" spans="1:14" hidden="1" x14ac:dyDescent="0.25">
      <c r="A241" s="94" t="s">
        <v>484</v>
      </c>
      <c r="B241" s="128" t="s">
        <v>247</v>
      </c>
      <c r="C241" s="85"/>
      <c r="D241" s="61"/>
      <c r="E241" s="61"/>
      <c r="F241" s="4"/>
      <c r="G241" s="4" t="s">
        <v>173</v>
      </c>
      <c r="H241" s="184"/>
      <c r="I241" s="4"/>
      <c r="J241" s="4"/>
      <c r="K241" s="4"/>
      <c r="L241" s="61"/>
      <c r="M241" s="4"/>
      <c r="N241" s="4"/>
    </row>
    <row r="242" spans="1:14" hidden="1" x14ac:dyDescent="0.25">
      <c r="A242" s="94" t="s">
        <v>485</v>
      </c>
      <c r="B242" s="128" t="s">
        <v>247</v>
      </c>
      <c r="C242" s="85"/>
      <c r="D242" s="61"/>
      <c r="E242" s="61" t="s">
        <v>384</v>
      </c>
      <c r="F242" s="4"/>
      <c r="G242" s="4" t="s">
        <v>173</v>
      </c>
      <c r="H242" s="184"/>
      <c r="I242" s="4"/>
      <c r="J242" s="4"/>
      <c r="K242" s="4"/>
      <c r="L242" s="61"/>
      <c r="M242" s="4"/>
      <c r="N242" s="4"/>
    </row>
    <row r="243" spans="1:14" hidden="1" x14ac:dyDescent="0.25">
      <c r="A243" s="94" t="s">
        <v>486</v>
      </c>
      <c r="B243" s="128" t="s">
        <v>247</v>
      </c>
      <c r="C243" s="85"/>
      <c r="D243" s="61"/>
      <c r="E243" s="61" t="s">
        <v>384</v>
      </c>
      <c r="F243" s="4"/>
      <c r="G243" s="4" t="s">
        <v>173</v>
      </c>
      <c r="H243" s="184"/>
      <c r="I243" s="4"/>
      <c r="J243" s="4"/>
      <c r="K243" s="4"/>
      <c r="L243" s="61"/>
      <c r="M243" s="4"/>
      <c r="N243" s="4"/>
    </row>
    <row r="244" spans="1:14" hidden="1" x14ac:dyDescent="0.25">
      <c r="A244" s="94" t="s">
        <v>487</v>
      </c>
      <c r="B244" s="128" t="s">
        <v>247</v>
      </c>
      <c r="C244" s="85"/>
      <c r="D244" s="61"/>
      <c r="E244" s="61" t="s">
        <v>384</v>
      </c>
      <c r="F244" s="4"/>
      <c r="G244" s="4" t="s">
        <v>173</v>
      </c>
      <c r="H244" s="184"/>
      <c r="I244" s="4"/>
      <c r="J244" s="4"/>
      <c r="K244" s="4"/>
      <c r="L244" s="61"/>
      <c r="M244" s="4"/>
      <c r="N244" s="4"/>
    </row>
    <row r="245" spans="1:14" hidden="1" x14ac:dyDescent="0.25">
      <c r="A245" s="94" t="s">
        <v>488</v>
      </c>
      <c r="B245" s="128" t="s">
        <v>247</v>
      </c>
      <c r="C245" s="85"/>
      <c r="D245" s="61"/>
      <c r="E245" s="61" t="s">
        <v>384</v>
      </c>
      <c r="F245" s="4"/>
      <c r="G245" s="4" t="s">
        <v>173</v>
      </c>
      <c r="H245" s="184"/>
      <c r="I245" s="4"/>
      <c r="J245" s="4"/>
      <c r="K245" s="4"/>
      <c r="L245" s="61"/>
      <c r="M245" s="4"/>
      <c r="N245" s="4"/>
    </row>
    <row r="246" spans="1:14" hidden="1" x14ac:dyDescent="0.25">
      <c r="A246" s="94" t="s">
        <v>491</v>
      </c>
      <c r="B246" s="128" t="s">
        <v>247</v>
      </c>
      <c r="C246" s="85"/>
      <c r="D246" s="61"/>
      <c r="E246" s="61" t="s">
        <v>384</v>
      </c>
      <c r="F246" s="4"/>
      <c r="G246" s="4" t="s">
        <v>173</v>
      </c>
      <c r="H246" s="184"/>
      <c r="I246" s="4"/>
      <c r="J246" s="4"/>
      <c r="K246" s="4"/>
      <c r="L246" s="61"/>
      <c r="M246" s="4"/>
      <c r="N246" s="4"/>
    </row>
    <row r="247" spans="1:14" x14ac:dyDescent="0.25">
      <c r="A247" s="94" t="s">
        <v>466</v>
      </c>
      <c r="B247" s="128" t="s">
        <v>107</v>
      </c>
      <c r="C247" s="85"/>
      <c r="D247" s="61" t="s">
        <v>680</v>
      </c>
      <c r="E247" s="61"/>
      <c r="F247" s="4"/>
      <c r="G247" s="4" t="s">
        <v>34</v>
      </c>
      <c r="H247" s="184">
        <v>0.82887</v>
      </c>
      <c r="I247" s="4" t="s">
        <v>110</v>
      </c>
      <c r="J247" s="4"/>
      <c r="K247" s="4"/>
      <c r="L247" s="61" t="s">
        <v>681</v>
      </c>
      <c r="M247" s="4"/>
      <c r="N247" s="4"/>
    </row>
    <row r="248" spans="1:14" x14ac:dyDescent="0.25">
      <c r="A248" s="94" t="s">
        <v>492</v>
      </c>
      <c r="B248" s="128" t="s">
        <v>247</v>
      </c>
      <c r="C248" s="85"/>
      <c r="D248" s="61"/>
      <c r="E248" s="61" t="s">
        <v>384</v>
      </c>
      <c r="F248" s="4"/>
      <c r="G248" s="4" t="s">
        <v>173</v>
      </c>
      <c r="H248" s="184"/>
      <c r="I248" s="4"/>
      <c r="J248" s="4"/>
      <c r="K248" s="4"/>
      <c r="L248" s="61"/>
      <c r="M248" s="177"/>
      <c r="N248" s="4"/>
    </row>
    <row r="249" spans="1:14" x14ac:dyDescent="0.25">
      <c r="A249" s="177" t="s">
        <v>493</v>
      </c>
      <c r="B249" s="166" t="s">
        <v>107</v>
      </c>
      <c r="C249" s="166"/>
      <c r="D249" s="167"/>
      <c r="E249" s="167"/>
      <c r="F249" s="177"/>
      <c r="G249" s="155"/>
      <c r="H249" s="196"/>
      <c r="I249" s="155"/>
      <c r="J249" s="155"/>
      <c r="K249" s="155"/>
      <c r="L249" s="154"/>
      <c r="M249" s="4"/>
      <c r="N249" s="155"/>
    </row>
    <row r="250" spans="1:14" x14ac:dyDescent="0.25">
      <c r="A250" s="133" t="s">
        <v>494</v>
      </c>
      <c r="B250" s="121" t="s">
        <v>107</v>
      </c>
      <c r="C250" s="121"/>
      <c r="D250" s="4" t="s">
        <v>495</v>
      </c>
      <c r="E250" s="4"/>
      <c r="F250" s="4"/>
      <c r="G250" s="4" t="s">
        <v>14</v>
      </c>
      <c r="H250" s="197">
        <v>263.846</v>
      </c>
      <c r="I250" s="69" t="s">
        <v>110</v>
      </c>
      <c r="J250" s="69"/>
      <c r="K250" s="69"/>
      <c r="L250" s="61" t="s">
        <v>496</v>
      </c>
      <c r="M250" s="4"/>
      <c r="N250" s="63" t="s">
        <v>497</v>
      </c>
    </row>
    <row r="251" spans="1:14" x14ac:dyDescent="0.25">
      <c r="A251" s="133" t="s">
        <v>498</v>
      </c>
      <c r="B251" s="121" t="s">
        <v>107</v>
      </c>
      <c r="C251" s="121"/>
      <c r="D251" s="4"/>
      <c r="E251" s="4"/>
      <c r="F251" s="4"/>
      <c r="G251" s="4" t="s">
        <v>34</v>
      </c>
      <c r="H251" s="197">
        <v>1.7</v>
      </c>
      <c r="I251" s="69" t="s">
        <v>110</v>
      </c>
      <c r="J251" s="69"/>
      <c r="K251" s="69" t="s">
        <v>499</v>
      </c>
      <c r="L251" s="61"/>
      <c r="M251" s="4"/>
      <c r="N251" s="63"/>
    </row>
    <row r="252" spans="1:14" x14ac:dyDescent="0.25">
      <c r="A252" s="133" t="s">
        <v>500</v>
      </c>
      <c r="B252" s="121" t="s">
        <v>107</v>
      </c>
      <c r="C252" s="121"/>
      <c r="D252" s="61" t="s">
        <v>501</v>
      </c>
      <c r="E252" s="61"/>
      <c r="F252" s="4"/>
      <c r="G252" s="4" t="s">
        <v>34</v>
      </c>
      <c r="H252" s="184"/>
      <c r="I252" s="4" t="s">
        <v>110</v>
      </c>
      <c r="J252" s="4"/>
      <c r="K252" s="4"/>
      <c r="L252" s="61"/>
      <c r="M252" s="4"/>
      <c r="N252" s="4" t="s">
        <v>502</v>
      </c>
    </row>
    <row r="253" spans="1:14" hidden="1" x14ac:dyDescent="0.25">
      <c r="A253" s="133" t="s">
        <v>503</v>
      </c>
      <c r="B253" s="121" t="s">
        <v>107</v>
      </c>
      <c r="C253" s="121"/>
      <c r="D253" s="61" t="s">
        <v>504</v>
      </c>
      <c r="E253" s="61" t="s">
        <v>384</v>
      </c>
      <c r="F253" s="4"/>
      <c r="G253" s="4" t="s">
        <v>173</v>
      </c>
      <c r="H253" s="184"/>
      <c r="I253" s="4"/>
      <c r="J253" s="4"/>
      <c r="K253" s="4"/>
      <c r="L253" s="61"/>
      <c r="M253" s="155"/>
      <c r="N253" s="4" t="s">
        <v>505</v>
      </c>
    </row>
    <row r="254" spans="1:14" hidden="1" x14ac:dyDescent="0.25">
      <c r="A254" s="177" t="s">
        <v>506</v>
      </c>
      <c r="B254" s="166" t="s">
        <v>247</v>
      </c>
      <c r="C254" s="166"/>
      <c r="D254" s="154"/>
      <c r="E254" s="154"/>
      <c r="F254" s="155"/>
      <c r="G254" s="155"/>
      <c r="H254" s="196"/>
      <c r="I254" s="155"/>
      <c r="J254" s="155"/>
      <c r="K254" s="155"/>
      <c r="L254" s="154"/>
      <c r="M254" s="4"/>
      <c r="N254" s="155"/>
    </row>
    <row r="255" spans="1:14" hidden="1" x14ac:dyDescent="0.25">
      <c r="A255" s="94" t="s">
        <v>507</v>
      </c>
      <c r="B255" s="128" t="s">
        <v>247</v>
      </c>
      <c r="C255" s="85"/>
      <c r="D255" s="61"/>
      <c r="E255" s="61"/>
      <c r="F255" s="4"/>
      <c r="G255" s="4" t="s">
        <v>173</v>
      </c>
      <c r="H255" s="184"/>
      <c r="I255" s="4"/>
      <c r="J255" s="4"/>
      <c r="K255" s="4"/>
      <c r="L255" s="61"/>
      <c r="M255" s="4"/>
      <c r="N255" s="4"/>
    </row>
    <row r="256" spans="1:14" hidden="1" x14ac:dyDescent="0.25">
      <c r="A256" s="94" t="s">
        <v>508</v>
      </c>
      <c r="B256" s="128" t="s">
        <v>247</v>
      </c>
      <c r="C256" s="85"/>
      <c r="D256" s="61"/>
      <c r="E256" s="61"/>
      <c r="F256" s="4"/>
      <c r="G256" s="4" t="s">
        <v>173</v>
      </c>
      <c r="H256" s="184"/>
      <c r="I256" s="4"/>
      <c r="J256" s="4"/>
      <c r="K256" s="4"/>
      <c r="L256" s="61"/>
      <c r="M256" s="155"/>
      <c r="N256" s="4"/>
    </row>
    <row r="257" spans="1:14" hidden="1" x14ac:dyDescent="0.25">
      <c r="A257" s="177" t="s">
        <v>509</v>
      </c>
      <c r="B257" s="166"/>
      <c r="C257" s="166"/>
      <c r="D257" s="154"/>
      <c r="E257" s="154"/>
      <c r="F257" s="155"/>
      <c r="G257" s="155"/>
      <c r="H257" s="196"/>
      <c r="I257" s="155"/>
      <c r="J257" s="155"/>
      <c r="K257" s="155"/>
      <c r="L257" s="154"/>
      <c r="M257" s="4"/>
      <c r="N257" s="155"/>
    </row>
    <row r="258" spans="1:14" hidden="1" x14ac:dyDescent="0.25">
      <c r="A258" s="94" t="s">
        <v>510</v>
      </c>
      <c r="B258" s="85"/>
      <c r="C258" s="85"/>
      <c r="D258" s="61"/>
      <c r="E258" s="61"/>
      <c r="F258" s="4"/>
      <c r="G258" s="4" t="s">
        <v>173</v>
      </c>
      <c r="H258" s="184"/>
      <c r="I258" s="4"/>
      <c r="J258" s="4"/>
      <c r="K258" s="4"/>
      <c r="L258" s="61"/>
      <c r="M258" s="4"/>
      <c r="N258" s="4"/>
    </row>
    <row r="259" spans="1:14" hidden="1" x14ac:dyDescent="0.25">
      <c r="A259" s="94" t="s">
        <v>511</v>
      </c>
      <c r="B259" s="85"/>
      <c r="C259" s="85"/>
      <c r="D259" s="61"/>
      <c r="E259" s="61"/>
      <c r="F259" s="4"/>
      <c r="G259" s="4" t="s">
        <v>173</v>
      </c>
      <c r="H259" s="184"/>
      <c r="I259" s="4"/>
      <c r="J259" s="4"/>
      <c r="K259" s="4"/>
      <c r="L259" s="61"/>
      <c r="M259" s="4"/>
      <c r="N259" s="4"/>
    </row>
    <row r="260" spans="1:14" hidden="1" x14ac:dyDescent="0.25">
      <c r="A260" s="94" t="s">
        <v>512</v>
      </c>
      <c r="B260" s="85"/>
      <c r="C260" s="85"/>
      <c r="D260" s="61"/>
      <c r="E260" s="61"/>
      <c r="F260" s="4"/>
      <c r="G260" s="4" t="s">
        <v>173</v>
      </c>
      <c r="H260" s="184"/>
      <c r="I260" s="4"/>
      <c r="J260" s="4"/>
      <c r="K260" s="4"/>
      <c r="L260" s="61"/>
      <c r="M260" s="4"/>
      <c r="N260" s="4"/>
    </row>
    <row r="261" spans="1:14" hidden="1" x14ac:dyDescent="0.25">
      <c r="A261" s="94" t="s">
        <v>513</v>
      </c>
      <c r="B261" s="85"/>
      <c r="C261" s="85"/>
      <c r="D261" s="61"/>
      <c r="E261" s="61"/>
      <c r="F261" s="4"/>
      <c r="G261" s="4" t="s">
        <v>173</v>
      </c>
      <c r="H261" s="184"/>
      <c r="I261" s="4"/>
      <c r="J261" s="4"/>
      <c r="K261" s="4"/>
      <c r="L261" s="61"/>
      <c r="M261" s="4"/>
      <c r="N261" s="4"/>
    </row>
    <row r="262" spans="1:14" hidden="1" x14ac:dyDescent="0.25">
      <c r="A262" s="94" t="s">
        <v>514</v>
      </c>
      <c r="B262" s="85"/>
      <c r="C262" s="85"/>
      <c r="D262" s="61"/>
      <c r="E262" s="61"/>
      <c r="F262" s="4"/>
      <c r="G262" s="4" t="s">
        <v>173</v>
      </c>
      <c r="H262" s="184"/>
      <c r="I262" s="4"/>
      <c r="J262" s="4"/>
      <c r="K262" s="4"/>
      <c r="L262" s="61"/>
      <c r="M262" s="4"/>
      <c r="N262" s="4"/>
    </row>
    <row r="263" spans="1:14" hidden="1" x14ac:dyDescent="0.25">
      <c r="A263" s="94" t="s">
        <v>515</v>
      </c>
      <c r="B263" s="85"/>
      <c r="C263" s="85"/>
      <c r="D263" s="61"/>
      <c r="E263" s="61"/>
      <c r="F263" s="4"/>
      <c r="G263" s="4" t="s">
        <v>173</v>
      </c>
      <c r="H263" s="184"/>
      <c r="I263" s="4"/>
      <c r="J263" s="4"/>
      <c r="K263" s="4"/>
      <c r="L263" s="61"/>
      <c r="M263" s="4"/>
      <c r="N263" s="4"/>
    </row>
    <row r="264" spans="1:14" hidden="1" x14ac:dyDescent="0.25">
      <c r="A264" s="94" t="s">
        <v>516</v>
      </c>
      <c r="B264" s="85"/>
      <c r="C264" s="85"/>
      <c r="D264" s="61"/>
      <c r="E264" s="61"/>
      <c r="F264" s="4"/>
      <c r="G264" s="4" t="s">
        <v>173</v>
      </c>
      <c r="H264" s="184"/>
      <c r="I264" s="4"/>
      <c r="J264" s="4"/>
      <c r="K264" s="4"/>
      <c r="L264" s="61"/>
      <c r="M264" s="4"/>
      <c r="N264" s="4"/>
    </row>
    <row r="265" spans="1:14" ht="15.6" hidden="1" customHeight="1" x14ac:dyDescent="0.25">
      <c r="A265" s="94" t="s">
        <v>517</v>
      </c>
      <c r="B265" s="85"/>
      <c r="C265" s="85"/>
      <c r="D265" s="61"/>
      <c r="E265" s="61"/>
      <c r="F265" s="4"/>
      <c r="G265" s="4" t="s">
        <v>173</v>
      </c>
      <c r="H265" s="184"/>
      <c r="I265" s="4"/>
      <c r="J265" s="4"/>
      <c r="K265" s="4"/>
      <c r="L265" s="61"/>
      <c r="M265" s="155"/>
      <c r="N265" s="4"/>
    </row>
    <row r="266" spans="1:14" ht="15.6" hidden="1" customHeight="1" x14ac:dyDescent="0.25">
      <c r="A266" s="177" t="s">
        <v>518</v>
      </c>
      <c r="B266" s="166"/>
      <c r="C266" s="166"/>
      <c r="D266" s="154"/>
      <c r="E266" s="154"/>
      <c r="F266" s="155"/>
      <c r="G266" s="155"/>
      <c r="H266" s="196"/>
      <c r="I266" s="155"/>
      <c r="J266" s="155"/>
      <c r="K266" s="155"/>
      <c r="L266" s="154"/>
      <c r="M266" s="4"/>
      <c r="N266" s="155"/>
    </row>
    <row r="267" spans="1:14" hidden="1" x14ac:dyDescent="0.25">
      <c r="A267" s="94" t="s">
        <v>519</v>
      </c>
      <c r="B267" s="85"/>
      <c r="C267" s="85"/>
      <c r="D267" s="61"/>
      <c r="E267" s="61"/>
      <c r="F267" s="4"/>
      <c r="G267" s="4"/>
      <c r="H267" s="184"/>
      <c r="I267" s="4"/>
      <c r="J267" s="4"/>
      <c r="K267" s="4"/>
      <c r="L267" s="61"/>
      <c r="M267" s="155"/>
      <c r="N267" s="4"/>
    </row>
    <row r="268" spans="1:14" hidden="1" x14ac:dyDescent="0.25">
      <c r="A268" s="177" t="s">
        <v>520</v>
      </c>
      <c r="B268" s="166"/>
      <c r="C268" s="166"/>
      <c r="D268" s="154"/>
      <c r="E268" s="154"/>
      <c r="F268" s="155"/>
      <c r="G268" s="155"/>
      <c r="H268" s="196"/>
      <c r="I268" s="155"/>
      <c r="J268" s="155"/>
      <c r="K268" s="155"/>
      <c r="L268" s="154"/>
      <c r="M268" s="4"/>
      <c r="N268" s="155"/>
    </row>
    <row r="269" spans="1:14" hidden="1" x14ac:dyDescent="0.25">
      <c r="A269" s="94" t="s">
        <v>324</v>
      </c>
      <c r="B269" s="85"/>
      <c r="C269" s="85"/>
      <c r="D269" s="61"/>
      <c r="E269" s="61"/>
      <c r="F269" s="4"/>
      <c r="G269" s="4"/>
      <c r="H269" s="184"/>
      <c r="I269" s="4"/>
      <c r="J269" s="4"/>
      <c r="K269" s="4"/>
      <c r="L269" s="61"/>
      <c r="M269" s="4"/>
      <c r="N269" s="4"/>
    </row>
    <row r="270" spans="1:14" hidden="1" x14ac:dyDescent="0.25">
      <c r="A270" s="94" t="s">
        <v>521</v>
      </c>
      <c r="B270" s="85"/>
      <c r="C270" s="85"/>
      <c r="D270" s="61"/>
      <c r="E270" s="61"/>
      <c r="F270" s="4"/>
      <c r="G270" s="4"/>
      <c r="H270" s="184"/>
      <c r="I270" s="4"/>
      <c r="J270" s="4"/>
      <c r="K270" s="4"/>
      <c r="L270" s="61"/>
      <c r="M270" s="4"/>
      <c r="N270" s="4"/>
    </row>
    <row r="271" spans="1:14" hidden="1" x14ac:dyDescent="0.25">
      <c r="A271" s="94" t="s">
        <v>522</v>
      </c>
      <c r="B271" s="85"/>
      <c r="C271" s="85"/>
      <c r="D271" s="61"/>
      <c r="E271" s="61"/>
      <c r="F271" s="4"/>
      <c r="G271" s="4"/>
      <c r="H271" s="184"/>
      <c r="I271" s="4"/>
      <c r="J271" s="4"/>
      <c r="K271" s="4"/>
      <c r="L271" s="61"/>
      <c r="M271" s="4"/>
      <c r="N271" s="4"/>
    </row>
    <row r="272" spans="1:14" hidden="1" x14ac:dyDescent="0.25">
      <c r="A272" s="94" t="s">
        <v>523</v>
      </c>
      <c r="B272" s="85"/>
      <c r="C272" s="85"/>
      <c r="D272" s="61"/>
      <c r="E272" s="61"/>
      <c r="F272" s="4"/>
      <c r="G272" s="4"/>
      <c r="H272" s="184"/>
      <c r="I272" s="4"/>
      <c r="J272" s="4"/>
      <c r="K272" s="4"/>
      <c r="L272" s="61"/>
      <c r="M272" s="155"/>
      <c r="N272" s="4"/>
    </row>
    <row r="273" spans="1:14" hidden="1" x14ac:dyDescent="0.25">
      <c r="A273" s="177" t="s">
        <v>524</v>
      </c>
      <c r="B273" s="166"/>
      <c r="C273" s="166"/>
      <c r="D273" s="154"/>
      <c r="E273" s="154" t="s">
        <v>384</v>
      </c>
      <c r="F273" s="155"/>
      <c r="G273" s="155"/>
      <c r="H273" s="196"/>
      <c r="I273" s="155"/>
      <c r="J273" s="155"/>
      <c r="K273" s="155"/>
      <c r="L273" s="154"/>
      <c r="M273" s="4"/>
      <c r="N273" s="155"/>
    </row>
    <row r="274" spans="1:14" hidden="1" x14ac:dyDescent="0.25">
      <c r="A274" s="5" t="s">
        <v>525</v>
      </c>
      <c r="B274" s="70"/>
      <c r="C274" s="70"/>
      <c r="D274" s="61"/>
      <c r="E274" s="61" t="s">
        <v>384</v>
      </c>
      <c r="F274" s="4"/>
      <c r="G274" s="4" t="s">
        <v>74</v>
      </c>
      <c r="H274" s="184"/>
      <c r="I274" s="4"/>
      <c r="J274" s="4"/>
      <c r="K274" s="4"/>
      <c r="L274" s="61"/>
      <c r="M274" s="4"/>
      <c r="N274" s="4"/>
    </row>
    <row r="275" spans="1:14" hidden="1" x14ac:dyDescent="0.25">
      <c r="A275" s="5" t="s">
        <v>526</v>
      </c>
      <c r="B275" s="70"/>
      <c r="C275" s="70"/>
      <c r="D275" s="61"/>
      <c r="E275" s="61" t="s">
        <v>384</v>
      </c>
      <c r="F275" s="4"/>
      <c r="G275" s="4"/>
      <c r="H275" s="184"/>
      <c r="I275" s="4"/>
      <c r="J275" s="4"/>
      <c r="K275" s="4"/>
      <c r="L275" s="61"/>
      <c r="M275" s="4"/>
      <c r="N275" s="4"/>
    </row>
    <row r="276" spans="1:14" hidden="1" x14ac:dyDescent="0.25">
      <c r="A276" s="5" t="s">
        <v>527</v>
      </c>
      <c r="B276" s="70"/>
      <c r="C276" s="70"/>
      <c r="D276" s="61"/>
      <c r="E276" s="61" t="s">
        <v>384</v>
      </c>
      <c r="F276" s="4"/>
      <c r="G276" s="4"/>
      <c r="H276" s="184"/>
      <c r="I276" s="4"/>
      <c r="J276" s="4"/>
      <c r="K276" s="4"/>
      <c r="L276" s="61"/>
      <c r="M276" s="4"/>
      <c r="N276" s="4"/>
    </row>
    <row r="277" spans="1:14" hidden="1" x14ac:dyDescent="0.25">
      <c r="A277" s="5" t="s">
        <v>528</v>
      </c>
      <c r="B277" s="70"/>
      <c r="C277" s="70"/>
      <c r="D277" s="61"/>
      <c r="E277" s="61" t="s">
        <v>384</v>
      </c>
      <c r="F277" s="4"/>
      <c r="G277" s="4"/>
      <c r="H277" s="184"/>
      <c r="I277" s="4"/>
      <c r="J277" s="4"/>
      <c r="K277" s="4"/>
      <c r="L277" s="61"/>
      <c r="M277" s="4"/>
      <c r="N277" s="4"/>
    </row>
    <row r="278" spans="1:14" hidden="1" x14ac:dyDescent="0.25">
      <c r="A278" s="5" t="s">
        <v>529</v>
      </c>
      <c r="B278" s="70"/>
      <c r="C278" s="70"/>
      <c r="D278" s="61"/>
      <c r="E278" s="61" t="s">
        <v>384</v>
      </c>
      <c r="F278" s="4"/>
      <c r="G278" s="4"/>
      <c r="H278" s="184"/>
      <c r="I278" s="4"/>
      <c r="J278" s="4"/>
      <c r="K278" s="4"/>
      <c r="L278" s="61"/>
      <c r="M278" s="4"/>
      <c r="N278" s="4"/>
    </row>
    <row r="279" spans="1:14" hidden="1" x14ac:dyDescent="0.25">
      <c r="A279" s="5" t="s">
        <v>530</v>
      </c>
      <c r="B279" s="70"/>
      <c r="C279" s="70"/>
      <c r="D279" s="61"/>
      <c r="E279" s="61" t="s">
        <v>384</v>
      </c>
      <c r="F279" s="4"/>
      <c r="G279" s="4"/>
      <c r="H279" s="184"/>
      <c r="I279" s="4"/>
      <c r="J279" s="4"/>
      <c r="K279" s="4"/>
      <c r="L279" s="61"/>
      <c r="M279" s="4"/>
      <c r="N279" s="4"/>
    </row>
    <row r="280" spans="1:14" x14ac:dyDescent="0.25">
      <c r="A280" s="5" t="s">
        <v>531</v>
      </c>
      <c r="B280" s="70"/>
      <c r="C280" s="70"/>
      <c r="D280" s="61"/>
      <c r="E280" s="61" t="s">
        <v>384</v>
      </c>
      <c r="F280" s="4"/>
      <c r="G280" s="4"/>
      <c r="H280" s="184"/>
      <c r="I280" s="4"/>
      <c r="J280" s="4"/>
      <c r="K280" s="4"/>
      <c r="L280" s="61"/>
      <c r="M280" s="155"/>
      <c r="N280" s="4"/>
    </row>
    <row r="281" spans="1:14" x14ac:dyDescent="0.25">
      <c r="A281" s="166" t="s">
        <v>532</v>
      </c>
      <c r="B281" s="166" t="s">
        <v>427</v>
      </c>
      <c r="C281" s="166"/>
      <c r="D281" s="154"/>
      <c r="E281" s="154" t="s">
        <v>384</v>
      </c>
      <c r="F281" s="155"/>
      <c r="G281" s="155"/>
      <c r="H281" s="196"/>
      <c r="I281" s="155"/>
      <c r="J281" s="155"/>
      <c r="K281" s="155"/>
      <c r="L281" s="154"/>
      <c r="M281" s="4"/>
      <c r="N281" s="155"/>
    </row>
    <row r="282" spans="1:14" x14ac:dyDescent="0.25">
      <c r="A282" s="85" t="s">
        <v>533</v>
      </c>
      <c r="B282" s="70" t="s">
        <v>427</v>
      </c>
      <c r="C282" s="70"/>
      <c r="D282" s="61" t="s">
        <v>534</v>
      </c>
      <c r="E282" s="61"/>
      <c r="F282" s="4"/>
      <c r="G282" s="4"/>
      <c r="H282" s="184"/>
      <c r="I282" s="4"/>
      <c r="J282" s="4"/>
      <c r="K282" s="4"/>
      <c r="L282" s="61"/>
      <c r="M282" s="4"/>
      <c r="N282" s="4"/>
    </row>
    <row r="283" spans="1:14" x14ac:dyDescent="0.25">
      <c r="A283" s="85" t="s">
        <v>535</v>
      </c>
      <c r="B283" s="70" t="s">
        <v>427</v>
      </c>
      <c r="C283" s="70"/>
      <c r="D283" s="61" t="s">
        <v>534</v>
      </c>
      <c r="E283" s="61"/>
      <c r="F283" s="4"/>
      <c r="G283" s="4"/>
      <c r="H283" s="184"/>
      <c r="I283" s="4"/>
      <c r="J283" s="4"/>
      <c r="K283" s="4"/>
      <c r="L283" s="61"/>
      <c r="M283" s="4"/>
      <c r="N283" s="4"/>
    </row>
    <row r="284" spans="1:14" x14ac:dyDescent="0.25">
      <c r="A284" s="85" t="s">
        <v>536</v>
      </c>
      <c r="B284" s="70" t="s">
        <v>427</v>
      </c>
      <c r="C284" s="70"/>
      <c r="D284" s="61" t="s">
        <v>534</v>
      </c>
      <c r="E284" s="61"/>
      <c r="F284" s="4"/>
      <c r="G284" s="4"/>
      <c r="H284" s="184"/>
      <c r="I284" s="4"/>
      <c r="J284" s="4"/>
      <c r="K284" s="4"/>
      <c r="L284" s="61"/>
      <c r="M284" s="4"/>
      <c r="N284" s="4"/>
    </row>
    <row r="285" spans="1:14" x14ac:dyDescent="0.25">
      <c r="A285" s="85" t="s">
        <v>537</v>
      </c>
      <c r="B285" s="70" t="s">
        <v>427</v>
      </c>
      <c r="C285" s="70"/>
      <c r="D285" s="61" t="s">
        <v>534</v>
      </c>
      <c r="E285" s="61"/>
      <c r="F285" s="4"/>
      <c r="G285" s="4"/>
      <c r="H285" s="184"/>
      <c r="I285" s="4"/>
      <c r="J285" s="4"/>
      <c r="K285" s="4"/>
      <c r="L285" s="61"/>
      <c r="M285" s="4"/>
      <c r="N285" s="4"/>
    </row>
    <row r="286" spans="1:14" x14ac:dyDescent="0.25">
      <c r="A286" s="85" t="s">
        <v>537</v>
      </c>
      <c r="B286" s="70" t="s">
        <v>427</v>
      </c>
      <c r="C286" s="70"/>
      <c r="D286" s="61" t="s">
        <v>534</v>
      </c>
      <c r="E286" s="61"/>
      <c r="F286" s="4"/>
      <c r="G286" s="4"/>
      <c r="H286" s="184"/>
      <c r="I286" s="4"/>
      <c r="J286" s="4"/>
      <c r="K286" s="4"/>
      <c r="L286" s="61"/>
      <c r="M286" s="4"/>
      <c r="N286" s="4"/>
    </row>
    <row r="287" spans="1:14" x14ac:dyDescent="0.25">
      <c r="A287" s="85" t="s">
        <v>537</v>
      </c>
      <c r="B287" s="70" t="s">
        <v>427</v>
      </c>
      <c r="C287" s="70"/>
      <c r="D287" s="61" t="s">
        <v>534</v>
      </c>
      <c r="E287" s="61"/>
      <c r="F287" s="4"/>
      <c r="G287" s="4"/>
      <c r="H287" s="184"/>
      <c r="I287" s="4"/>
      <c r="J287" s="4"/>
      <c r="K287" s="4"/>
      <c r="L287" s="61"/>
      <c r="M287" s="4"/>
      <c r="N287" s="4"/>
    </row>
    <row r="288" spans="1:14" x14ac:dyDescent="0.25">
      <c r="A288" s="85" t="s">
        <v>538</v>
      </c>
      <c r="B288" s="70" t="s">
        <v>427</v>
      </c>
      <c r="C288" s="70"/>
      <c r="D288" s="61" t="s">
        <v>534</v>
      </c>
      <c r="E288" s="61"/>
      <c r="F288" s="4"/>
      <c r="G288" s="4"/>
      <c r="H288" s="184"/>
      <c r="I288" s="4"/>
      <c r="J288" s="4"/>
      <c r="K288" s="4"/>
      <c r="L288" s="61"/>
      <c r="M288" s="4"/>
      <c r="N288" s="4"/>
    </row>
    <row r="289" spans="1:14" x14ac:dyDescent="0.25">
      <c r="A289" s="85" t="s">
        <v>539</v>
      </c>
      <c r="B289" s="70" t="s">
        <v>427</v>
      </c>
      <c r="C289" s="70"/>
      <c r="D289" s="61" t="s">
        <v>534</v>
      </c>
      <c r="E289" s="61"/>
      <c r="F289" s="4"/>
      <c r="G289" s="4"/>
      <c r="H289" s="184"/>
      <c r="I289" s="4"/>
      <c r="J289" s="4"/>
      <c r="K289" s="4"/>
      <c r="L289" s="61"/>
      <c r="M289" s="4"/>
      <c r="N289" s="4"/>
    </row>
    <row r="290" spans="1:14" x14ac:dyDescent="0.25">
      <c r="A290" s="85" t="s">
        <v>540</v>
      </c>
      <c r="B290" s="70" t="s">
        <v>427</v>
      </c>
      <c r="C290" s="70"/>
      <c r="D290" s="61" t="s">
        <v>534</v>
      </c>
      <c r="E290" s="61"/>
      <c r="F290" s="4"/>
      <c r="G290" s="4"/>
      <c r="H290" s="184"/>
      <c r="I290" s="4"/>
      <c r="J290" s="4"/>
      <c r="K290" s="4"/>
      <c r="L290" s="61"/>
      <c r="M290" s="155"/>
      <c r="N290" s="4"/>
    </row>
    <row r="291" spans="1:14" x14ac:dyDescent="0.25">
      <c r="A291" s="166" t="s">
        <v>541</v>
      </c>
      <c r="B291" s="166" t="s">
        <v>456</v>
      </c>
      <c r="C291" s="166"/>
      <c r="D291" s="154"/>
      <c r="E291" s="154" t="s">
        <v>384</v>
      </c>
      <c r="F291" s="155"/>
      <c r="G291" s="155"/>
      <c r="H291" s="196"/>
      <c r="I291" s="155"/>
      <c r="J291" s="155"/>
      <c r="K291" s="155"/>
      <c r="L291" s="154"/>
      <c r="M291" s="4"/>
      <c r="N291" s="155"/>
    </row>
    <row r="292" spans="1:14" hidden="1" x14ac:dyDescent="0.25">
      <c r="A292" s="85" t="s">
        <v>542</v>
      </c>
      <c r="B292" s="70" t="s">
        <v>456</v>
      </c>
      <c r="C292" s="70"/>
      <c r="D292" s="61" t="s">
        <v>543</v>
      </c>
      <c r="E292" s="61" t="s">
        <v>384</v>
      </c>
      <c r="F292" s="4"/>
      <c r="G292" s="4" t="s">
        <v>544</v>
      </c>
      <c r="H292" s="184" t="s">
        <v>545</v>
      </c>
      <c r="I292" s="4" t="s">
        <v>110</v>
      </c>
      <c r="J292" s="4"/>
      <c r="K292" s="4"/>
      <c r="L292" s="61"/>
      <c r="M292" s="4"/>
      <c r="N292" s="4"/>
    </row>
    <row r="293" spans="1:14" hidden="1" x14ac:dyDescent="0.25">
      <c r="A293" s="94" t="s">
        <v>546</v>
      </c>
      <c r="B293" s="85"/>
      <c r="C293" s="85"/>
      <c r="D293" s="61" t="s">
        <v>547</v>
      </c>
      <c r="E293" s="61" t="s">
        <v>384</v>
      </c>
      <c r="F293" s="4"/>
      <c r="G293" s="4"/>
      <c r="H293" s="184"/>
      <c r="I293" s="4"/>
      <c r="J293" s="4"/>
      <c r="K293" s="4"/>
      <c r="L293" s="61"/>
      <c r="M293" s="4"/>
      <c r="N293" s="4"/>
    </row>
    <row r="294" spans="1:14" x14ac:dyDescent="0.25">
      <c r="A294" s="94" t="s">
        <v>548</v>
      </c>
      <c r="B294" s="85"/>
      <c r="C294" s="85"/>
      <c r="D294" s="61"/>
      <c r="E294" s="61" t="s">
        <v>384</v>
      </c>
      <c r="F294" s="4"/>
      <c r="G294" s="4"/>
      <c r="H294" s="184"/>
      <c r="I294" s="4"/>
      <c r="J294" s="4"/>
      <c r="K294" s="4"/>
      <c r="L294" s="61"/>
      <c r="M294" s="177"/>
      <c r="N294" s="4"/>
    </row>
    <row r="295" spans="1:14" x14ac:dyDescent="0.25">
      <c r="A295" s="177" t="s">
        <v>549</v>
      </c>
      <c r="B295" s="166" t="s">
        <v>549</v>
      </c>
      <c r="C295" s="166"/>
      <c r="D295" s="167"/>
      <c r="E295" s="167"/>
      <c r="F295" s="177"/>
      <c r="G295" s="155"/>
      <c r="H295" s="196"/>
      <c r="I295" s="155"/>
      <c r="J295" s="155"/>
      <c r="K295" s="155"/>
      <c r="L295" s="154"/>
      <c r="M295" s="59" t="s">
        <v>551</v>
      </c>
      <c r="N295" s="155"/>
    </row>
    <row r="296" spans="1:14" x14ac:dyDescent="0.25">
      <c r="A296" s="78" t="s">
        <v>10</v>
      </c>
      <c r="B296" s="130" t="s">
        <v>549</v>
      </c>
      <c r="C296" s="130"/>
      <c r="D296" s="61" t="s">
        <v>550</v>
      </c>
      <c r="E296" s="61"/>
      <c r="F296" s="59"/>
      <c r="G296" s="4" t="s">
        <v>473</v>
      </c>
      <c r="H296" s="184">
        <v>1680</v>
      </c>
      <c r="I296" s="4" t="s">
        <v>110</v>
      </c>
      <c r="J296" s="4"/>
      <c r="K296" s="4" t="s">
        <v>117</v>
      </c>
      <c r="L296" s="118" t="s">
        <v>118</v>
      </c>
      <c r="M296" s="59" t="s">
        <v>551</v>
      </c>
      <c r="N296" s="4"/>
    </row>
    <row r="297" spans="1:14" x14ac:dyDescent="0.25">
      <c r="A297" s="78" t="s">
        <v>10</v>
      </c>
      <c r="B297" s="130" t="s">
        <v>549</v>
      </c>
      <c r="C297" s="130"/>
      <c r="D297" s="61" t="s">
        <v>58</v>
      </c>
      <c r="E297" s="61"/>
      <c r="F297" s="59"/>
      <c r="G297" s="4" t="s">
        <v>473</v>
      </c>
      <c r="H297" s="184">
        <v>20</v>
      </c>
      <c r="I297" s="4" t="s">
        <v>110</v>
      </c>
      <c r="J297" s="4"/>
      <c r="K297" s="4" t="s">
        <v>117</v>
      </c>
      <c r="L297" s="118" t="s">
        <v>118</v>
      </c>
      <c r="M297" s="4"/>
      <c r="N297" s="4"/>
    </row>
    <row r="298" spans="1:14" x14ac:dyDescent="0.25">
      <c r="A298" s="94" t="s">
        <v>552</v>
      </c>
      <c r="B298" s="130" t="s">
        <v>549</v>
      </c>
      <c r="C298" s="130"/>
      <c r="D298" s="61"/>
      <c r="E298" s="61"/>
      <c r="F298" s="4"/>
      <c r="G298" s="4" t="s">
        <v>175</v>
      </c>
      <c r="H298" s="184">
        <v>3701.4</v>
      </c>
      <c r="I298" s="4" t="s">
        <v>110</v>
      </c>
      <c r="J298" s="4"/>
      <c r="K298" s="4" t="s">
        <v>198</v>
      </c>
      <c r="L298" s="61"/>
      <c r="M298" s="4"/>
      <c r="N298" s="4"/>
    </row>
    <row r="299" spans="1:14" x14ac:dyDescent="0.25">
      <c r="A299" s="78" t="s">
        <v>553</v>
      </c>
      <c r="B299" s="130" t="s">
        <v>549</v>
      </c>
      <c r="C299" s="130"/>
      <c r="D299" s="61" t="s">
        <v>554</v>
      </c>
      <c r="E299" s="61"/>
      <c r="F299" s="4"/>
      <c r="G299" s="4" t="s">
        <v>175</v>
      </c>
      <c r="H299" s="232" t="e">
        <f>#REF!</f>
        <v>#REF!</v>
      </c>
      <c r="I299" s="4" t="s">
        <v>110</v>
      </c>
      <c r="J299" s="4"/>
      <c r="K299" s="4" t="s">
        <v>198</v>
      </c>
      <c r="L299" s="61"/>
      <c r="M299" s="4"/>
      <c r="N299" s="4"/>
    </row>
    <row r="300" spans="1:14" x14ac:dyDescent="0.25">
      <c r="A300" s="78" t="s">
        <v>553</v>
      </c>
      <c r="B300" s="130" t="s">
        <v>549</v>
      </c>
      <c r="C300" s="130"/>
      <c r="D300" s="61" t="s">
        <v>555</v>
      </c>
      <c r="E300" s="61"/>
      <c r="F300" s="4"/>
      <c r="G300" s="4" t="s">
        <v>175</v>
      </c>
      <c r="H300" s="232" t="e">
        <f>#REF!</f>
        <v>#REF!</v>
      </c>
      <c r="I300" s="4" t="s">
        <v>110</v>
      </c>
      <c r="J300" s="4"/>
      <c r="K300" s="4" t="s">
        <v>198</v>
      </c>
      <c r="L300" s="61"/>
      <c r="M300" s="4"/>
      <c r="N300" s="4"/>
    </row>
    <row r="301" spans="1:14" x14ac:dyDescent="0.25">
      <c r="A301" s="78" t="s">
        <v>553</v>
      </c>
      <c r="B301" s="130" t="s">
        <v>549</v>
      </c>
      <c r="C301" s="130"/>
      <c r="D301" s="61" t="s">
        <v>58</v>
      </c>
      <c r="E301" s="61"/>
      <c r="F301" s="4"/>
      <c r="G301" s="4" t="s">
        <v>175</v>
      </c>
      <c r="H301" s="232" t="e">
        <f>#REF!</f>
        <v>#REF!</v>
      </c>
      <c r="I301" s="4" t="s">
        <v>110</v>
      </c>
      <c r="J301" s="4"/>
      <c r="K301" s="4" t="s">
        <v>198</v>
      </c>
      <c r="L301" s="61"/>
      <c r="M301" s="4"/>
      <c r="N301" s="4"/>
    </row>
    <row r="302" spans="1:14" x14ac:dyDescent="0.25">
      <c r="A302" s="78" t="s">
        <v>556</v>
      </c>
      <c r="B302" s="130" t="s">
        <v>549</v>
      </c>
      <c r="C302" s="130"/>
      <c r="D302" s="61" t="s">
        <v>557</v>
      </c>
      <c r="E302" s="61"/>
      <c r="F302" s="4"/>
      <c r="G302" s="4" t="s">
        <v>175</v>
      </c>
      <c r="H302" s="233" t="e">
        <f>#REF!</f>
        <v>#REF!</v>
      </c>
      <c r="I302" s="4" t="s">
        <v>110</v>
      </c>
      <c r="J302" s="4"/>
      <c r="K302" s="4" t="s">
        <v>198</v>
      </c>
      <c r="L302" s="61"/>
      <c r="M302" s="4"/>
      <c r="N302" s="4"/>
    </row>
    <row r="303" spans="1:14" x14ac:dyDescent="0.25">
      <c r="A303" s="78" t="s">
        <v>556</v>
      </c>
      <c r="B303" s="130" t="s">
        <v>549</v>
      </c>
      <c r="C303" s="130"/>
      <c r="D303" s="61" t="s">
        <v>558</v>
      </c>
      <c r="E303" s="61"/>
      <c r="F303" s="4"/>
      <c r="G303" s="4" t="s">
        <v>175</v>
      </c>
      <c r="H303" s="233" t="e">
        <f>#REF!</f>
        <v>#REF!</v>
      </c>
      <c r="I303" s="4" t="s">
        <v>110</v>
      </c>
      <c r="J303" s="4"/>
      <c r="K303" s="4" t="s">
        <v>198</v>
      </c>
      <c r="L303" s="61"/>
      <c r="M303" s="4"/>
      <c r="N303" s="4"/>
    </row>
    <row r="304" spans="1:14" x14ac:dyDescent="0.25">
      <c r="A304" s="78" t="s">
        <v>556</v>
      </c>
      <c r="B304" s="130" t="s">
        <v>549</v>
      </c>
      <c r="C304" s="130"/>
      <c r="D304" s="61" t="s">
        <v>554</v>
      </c>
      <c r="E304" s="61"/>
      <c r="F304" s="4"/>
      <c r="G304" s="4" t="s">
        <v>175</v>
      </c>
      <c r="H304" s="233" t="e">
        <f>#REF!</f>
        <v>#REF!</v>
      </c>
      <c r="I304" s="4" t="s">
        <v>110</v>
      </c>
      <c r="J304" s="4"/>
      <c r="K304" s="4" t="s">
        <v>198</v>
      </c>
      <c r="L304" s="61"/>
      <c r="M304" s="4"/>
      <c r="N304" s="4"/>
    </row>
    <row r="305" spans="1:14" x14ac:dyDescent="0.25">
      <c r="A305" s="207" t="s">
        <v>559</v>
      </c>
      <c r="B305" s="130" t="s">
        <v>549</v>
      </c>
      <c r="C305" s="130"/>
      <c r="D305" s="61" t="s">
        <v>557</v>
      </c>
      <c r="E305" s="61"/>
      <c r="F305" s="4"/>
      <c r="G305" s="4" t="s">
        <v>175</v>
      </c>
      <c r="H305" s="233" t="e">
        <f>#REF!</f>
        <v>#REF!</v>
      </c>
      <c r="I305" s="4" t="s">
        <v>110</v>
      </c>
      <c r="J305" s="4" t="s">
        <v>560</v>
      </c>
      <c r="K305" s="4" t="s">
        <v>198</v>
      </c>
      <c r="L305" s="61"/>
      <c r="M305" s="4"/>
      <c r="N305" s="4"/>
    </row>
    <row r="306" spans="1:14" x14ac:dyDescent="0.25">
      <c r="A306" s="207" t="s">
        <v>559</v>
      </c>
      <c r="B306" s="130" t="s">
        <v>549</v>
      </c>
      <c r="C306" s="130"/>
      <c r="D306" s="61" t="s">
        <v>558</v>
      </c>
      <c r="E306" s="61"/>
      <c r="F306" s="4"/>
      <c r="G306" s="4" t="s">
        <v>175</v>
      </c>
      <c r="H306" s="233" t="e">
        <f>#REF!</f>
        <v>#REF!</v>
      </c>
      <c r="I306" s="4" t="s">
        <v>110</v>
      </c>
      <c r="J306" s="4" t="s">
        <v>560</v>
      </c>
      <c r="K306" s="4" t="s">
        <v>198</v>
      </c>
      <c r="L306" s="61"/>
      <c r="M306" s="4"/>
      <c r="N306" s="4"/>
    </row>
    <row r="307" spans="1:14" x14ac:dyDescent="0.25">
      <c r="A307" s="207" t="s">
        <v>559</v>
      </c>
      <c r="B307" s="130" t="s">
        <v>549</v>
      </c>
      <c r="C307" s="130"/>
      <c r="D307" s="61" t="s">
        <v>554</v>
      </c>
      <c r="E307" s="61"/>
      <c r="F307" s="4"/>
      <c r="G307" s="4" t="s">
        <v>175</v>
      </c>
      <c r="H307" s="233" t="e">
        <f>#REF!</f>
        <v>#REF!</v>
      </c>
      <c r="I307" s="4" t="s">
        <v>110</v>
      </c>
      <c r="J307" s="4" t="s">
        <v>560</v>
      </c>
      <c r="K307" s="4" t="s">
        <v>198</v>
      </c>
      <c r="L307" s="61"/>
      <c r="M307" s="4"/>
      <c r="N307" s="4"/>
    </row>
    <row r="308" spans="1:14" x14ac:dyDescent="0.25">
      <c r="A308" s="207" t="s">
        <v>559</v>
      </c>
      <c r="B308" s="130" t="s">
        <v>549</v>
      </c>
      <c r="C308" s="130"/>
      <c r="D308" s="61" t="s">
        <v>58</v>
      </c>
      <c r="E308" s="61"/>
      <c r="F308" s="4"/>
      <c r="G308" s="4" t="s">
        <v>175</v>
      </c>
      <c r="H308" s="233" t="e">
        <f>#REF!</f>
        <v>#REF!</v>
      </c>
      <c r="I308" s="4" t="s">
        <v>110</v>
      </c>
      <c r="J308" s="4" t="s">
        <v>560</v>
      </c>
      <c r="K308" s="4" t="s">
        <v>198</v>
      </c>
      <c r="L308" s="61"/>
      <c r="M308" s="52"/>
      <c r="N308" s="4"/>
    </row>
    <row r="309" spans="1:14" x14ac:dyDescent="0.25">
      <c r="A309" s="78" t="s">
        <v>561</v>
      </c>
      <c r="B309" s="130" t="s">
        <v>549</v>
      </c>
      <c r="C309" s="130"/>
      <c r="D309" s="61"/>
      <c r="E309" s="61"/>
      <c r="F309" s="52"/>
      <c r="G309" s="5" t="s">
        <v>34</v>
      </c>
      <c r="H309" s="184">
        <v>467</v>
      </c>
      <c r="I309" s="4" t="s">
        <v>110</v>
      </c>
      <c r="J309" s="4"/>
      <c r="K309" s="4"/>
      <c r="L309" s="61"/>
      <c r="M309" s="4"/>
      <c r="N309" s="4"/>
    </row>
    <row r="310" spans="1:14" x14ac:dyDescent="0.25">
      <c r="A310" s="85" t="s">
        <v>196</v>
      </c>
      <c r="B310" s="70" t="s">
        <v>549</v>
      </c>
      <c r="C310" s="70"/>
      <c r="D310" s="61" t="s">
        <v>558</v>
      </c>
      <c r="E310" s="61"/>
      <c r="F310" s="4"/>
      <c r="G310" s="4" t="s">
        <v>175</v>
      </c>
      <c r="H310" s="233" t="e">
        <f>#REF!</f>
        <v>#REF!</v>
      </c>
      <c r="I310" s="4" t="s">
        <v>110</v>
      </c>
      <c r="J310" s="4"/>
      <c r="K310" s="4" t="s">
        <v>198</v>
      </c>
      <c r="L310" s="61"/>
      <c r="M310" s="4"/>
      <c r="N310" s="4"/>
    </row>
    <row r="311" spans="1:14" x14ac:dyDescent="0.25">
      <c r="A311" s="85" t="s">
        <v>196</v>
      </c>
      <c r="B311" s="70" t="s">
        <v>549</v>
      </c>
      <c r="C311" s="70"/>
      <c r="D311" s="61" t="s">
        <v>554</v>
      </c>
      <c r="E311" s="61"/>
      <c r="F311" s="4"/>
      <c r="G311" s="4" t="s">
        <v>175</v>
      </c>
      <c r="H311" s="233" t="e">
        <f>#REF!</f>
        <v>#REF!</v>
      </c>
      <c r="I311" s="4" t="s">
        <v>110</v>
      </c>
      <c r="J311" s="4"/>
      <c r="K311" s="4" t="s">
        <v>198</v>
      </c>
      <c r="L311" s="61"/>
      <c r="M311" s="4"/>
      <c r="N311" s="4"/>
    </row>
    <row r="312" spans="1:14" x14ac:dyDescent="0.25">
      <c r="A312" s="85" t="s">
        <v>196</v>
      </c>
      <c r="B312" s="70" t="s">
        <v>549</v>
      </c>
      <c r="C312" s="70"/>
      <c r="D312" s="61" t="s">
        <v>78</v>
      </c>
      <c r="E312" s="61"/>
      <c r="F312" s="4"/>
      <c r="G312" s="4" t="s">
        <v>175</v>
      </c>
      <c r="H312" s="233" t="e">
        <f>#REF!</f>
        <v>#REF!</v>
      </c>
      <c r="I312" s="4" t="s">
        <v>110</v>
      </c>
      <c r="J312" s="4"/>
      <c r="K312" s="4" t="s">
        <v>198</v>
      </c>
      <c r="L312" s="61"/>
      <c r="M312" s="4"/>
      <c r="N312" s="4"/>
    </row>
    <row r="313" spans="1:14" x14ac:dyDescent="0.25">
      <c r="A313" s="85" t="s">
        <v>196</v>
      </c>
      <c r="B313" s="70" t="s">
        <v>549</v>
      </c>
      <c r="C313" s="70"/>
      <c r="D313" s="61" t="s">
        <v>58</v>
      </c>
      <c r="E313" s="61"/>
      <c r="F313" s="4"/>
      <c r="G313" s="4" t="s">
        <v>175</v>
      </c>
      <c r="H313" s="233" t="e">
        <f>#REF!</f>
        <v>#REF!</v>
      </c>
      <c r="I313" s="4" t="s">
        <v>110</v>
      </c>
      <c r="J313" s="4"/>
      <c r="K313" s="4" t="s">
        <v>198</v>
      </c>
      <c r="L313" s="61"/>
      <c r="M313" s="102"/>
      <c r="N313" s="102"/>
    </row>
    <row r="314" spans="1:14" x14ac:dyDescent="0.25">
      <c r="A314" s="100" t="s">
        <v>562</v>
      </c>
      <c r="B314" s="134" t="s">
        <v>549</v>
      </c>
      <c r="C314" s="134"/>
      <c r="D314" s="101" t="s">
        <v>558</v>
      </c>
      <c r="E314" s="101"/>
      <c r="F314" s="102"/>
      <c r="G314" s="102" t="s">
        <v>175</v>
      </c>
      <c r="H314" s="233" t="e">
        <f>#REF!</f>
        <v>#REF!</v>
      </c>
      <c r="I314" s="4" t="s">
        <v>110</v>
      </c>
      <c r="J314" s="4"/>
      <c r="K314" s="4" t="s">
        <v>198</v>
      </c>
      <c r="L314" s="61"/>
      <c r="M314" s="102"/>
      <c r="N314" s="102"/>
    </row>
    <row r="315" spans="1:14" x14ac:dyDescent="0.25">
      <c r="A315" s="100" t="s">
        <v>562</v>
      </c>
      <c r="B315" s="134" t="s">
        <v>549</v>
      </c>
      <c r="C315" s="134"/>
      <c r="D315" s="101" t="s">
        <v>554</v>
      </c>
      <c r="E315" s="101"/>
      <c r="F315" s="102"/>
      <c r="G315" s="102" t="s">
        <v>175</v>
      </c>
      <c r="H315" s="233" t="e">
        <f>#REF!</f>
        <v>#REF!</v>
      </c>
      <c r="I315" s="4" t="s">
        <v>110</v>
      </c>
      <c r="J315" s="4"/>
      <c r="K315" s="4" t="s">
        <v>198</v>
      </c>
      <c r="L315" s="61"/>
      <c r="M315" s="102"/>
      <c r="N315" s="102"/>
    </row>
    <row r="316" spans="1:14" x14ac:dyDescent="0.25">
      <c r="A316" s="100" t="s">
        <v>562</v>
      </c>
      <c r="B316" s="134" t="s">
        <v>549</v>
      </c>
      <c r="C316" s="134"/>
      <c r="D316" s="101" t="s">
        <v>78</v>
      </c>
      <c r="E316" s="101"/>
      <c r="F316" s="102"/>
      <c r="G316" s="102" t="s">
        <v>175</v>
      </c>
      <c r="H316" s="233" t="e">
        <f>#REF!</f>
        <v>#REF!</v>
      </c>
      <c r="I316" s="4" t="s">
        <v>110</v>
      </c>
      <c r="J316" s="4"/>
      <c r="K316" s="4" t="s">
        <v>198</v>
      </c>
      <c r="L316" s="61"/>
      <c r="M316" s="102"/>
      <c r="N316" s="102"/>
    </row>
    <row r="317" spans="1:14" x14ac:dyDescent="0.25">
      <c r="A317" s="100" t="s">
        <v>562</v>
      </c>
      <c r="B317" s="134" t="s">
        <v>549</v>
      </c>
      <c r="C317" s="134"/>
      <c r="D317" s="101" t="s">
        <v>58</v>
      </c>
      <c r="E317" s="101"/>
      <c r="F317" s="102"/>
      <c r="G317" s="102" t="s">
        <v>175</v>
      </c>
      <c r="H317" s="233" t="e">
        <f>#REF!</f>
        <v>#REF!</v>
      </c>
      <c r="I317" s="4" t="s">
        <v>110</v>
      </c>
      <c r="J317" s="4"/>
      <c r="K317" s="4" t="s">
        <v>198</v>
      </c>
      <c r="L317" s="61"/>
      <c r="M317" s="102"/>
      <c r="N317" s="102"/>
    </row>
    <row r="318" spans="1:14" x14ac:dyDescent="0.25">
      <c r="A318" s="100" t="s">
        <v>563</v>
      </c>
      <c r="B318" s="134" t="s">
        <v>549</v>
      </c>
      <c r="C318" s="134"/>
      <c r="D318" s="101" t="s">
        <v>558</v>
      </c>
      <c r="E318" s="101"/>
      <c r="F318" s="102"/>
      <c r="G318" s="102" t="s">
        <v>175</v>
      </c>
      <c r="H318" s="233" t="e">
        <f>#REF!</f>
        <v>#REF!</v>
      </c>
      <c r="I318" s="4" t="s">
        <v>110</v>
      </c>
      <c r="J318" s="4"/>
      <c r="K318" s="4" t="s">
        <v>198</v>
      </c>
      <c r="L318" s="61"/>
      <c r="M318" s="102"/>
      <c r="N318" s="102"/>
    </row>
    <row r="319" spans="1:14" x14ac:dyDescent="0.25">
      <c r="A319" s="100" t="s">
        <v>563</v>
      </c>
      <c r="B319" s="134" t="s">
        <v>549</v>
      </c>
      <c r="C319" s="134"/>
      <c r="D319" s="101" t="s">
        <v>554</v>
      </c>
      <c r="E319" s="101"/>
      <c r="F319" s="102"/>
      <c r="G319" s="102" t="s">
        <v>175</v>
      </c>
      <c r="H319" s="233" t="e">
        <f>#REF!</f>
        <v>#REF!</v>
      </c>
      <c r="I319" s="4" t="s">
        <v>110</v>
      </c>
      <c r="J319" s="4"/>
      <c r="K319" s="4" t="s">
        <v>198</v>
      </c>
      <c r="L319" s="61"/>
      <c r="M319" s="102"/>
      <c r="N319" s="102"/>
    </row>
    <row r="320" spans="1:14" x14ac:dyDescent="0.25">
      <c r="A320" s="100" t="s">
        <v>563</v>
      </c>
      <c r="B320" s="134" t="s">
        <v>549</v>
      </c>
      <c r="C320" s="134"/>
      <c r="D320" s="101" t="s">
        <v>78</v>
      </c>
      <c r="E320" s="101"/>
      <c r="F320" s="102"/>
      <c r="G320" s="102" t="s">
        <v>175</v>
      </c>
      <c r="H320" s="233" t="e">
        <f>#REF!</f>
        <v>#REF!</v>
      </c>
      <c r="I320" s="4" t="s">
        <v>110</v>
      </c>
      <c r="J320" s="4"/>
      <c r="K320" s="4" t="s">
        <v>198</v>
      </c>
      <c r="L320" s="61"/>
      <c r="M320" s="102"/>
      <c r="N320" s="102"/>
    </row>
    <row r="321" spans="1:14" x14ac:dyDescent="0.25">
      <c r="A321" s="100" t="s">
        <v>563</v>
      </c>
      <c r="B321" s="134" t="s">
        <v>549</v>
      </c>
      <c r="C321" s="134"/>
      <c r="D321" s="101" t="s">
        <v>58</v>
      </c>
      <c r="E321" s="101"/>
      <c r="F321" s="102"/>
      <c r="G321" s="102" t="s">
        <v>175</v>
      </c>
      <c r="H321" s="233" t="e">
        <f>#REF!</f>
        <v>#REF!</v>
      </c>
      <c r="I321" s="4" t="s">
        <v>110</v>
      </c>
      <c r="J321" s="4"/>
      <c r="K321" s="4" t="s">
        <v>198</v>
      </c>
      <c r="L321" s="61"/>
      <c r="M321" s="102"/>
      <c r="N321" s="102"/>
    </row>
    <row r="322" spans="1:14" x14ac:dyDescent="0.25">
      <c r="A322" s="100" t="s">
        <v>62</v>
      </c>
      <c r="B322" s="134" t="s">
        <v>549</v>
      </c>
      <c r="C322" s="134"/>
      <c r="D322" s="101" t="s">
        <v>558</v>
      </c>
      <c r="E322" s="101"/>
      <c r="F322" s="102"/>
      <c r="G322" s="102" t="s">
        <v>175</v>
      </c>
      <c r="H322" s="233" t="e">
        <f>#REF!</f>
        <v>#REF!</v>
      </c>
      <c r="I322" s="4" t="s">
        <v>110</v>
      </c>
      <c r="J322" s="4"/>
      <c r="K322" s="4" t="s">
        <v>198</v>
      </c>
      <c r="L322" s="61"/>
      <c r="M322" s="102"/>
      <c r="N322" s="102"/>
    </row>
    <row r="323" spans="1:14" x14ac:dyDescent="0.25">
      <c r="A323" s="100" t="s">
        <v>62</v>
      </c>
      <c r="B323" s="134" t="s">
        <v>549</v>
      </c>
      <c r="C323" s="134"/>
      <c r="D323" s="101" t="s">
        <v>554</v>
      </c>
      <c r="E323" s="101"/>
      <c r="F323" s="102"/>
      <c r="G323" s="102" t="s">
        <v>175</v>
      </c>
      <c r="H323" s="233" t="e">
        <f>#REF!</f>
        <v>#REF!</v>
      </c>
      <c r="I323" s="4" t="s">
        <v>110</v>
      </c>
      <c r="J323" s="4"/>
      <c r="K323" s="4" t="s">
        <v>198</v>
      </c>
      <c r="L323" s="61"/>
      <c r="M323" s="102"/>
      <c r="N323" s="102"/>
    </row>
    <row r="324" spans="1:14" x14ac:dyDescent="0.25">
      <c r="A324" s="100" t="s">
        <v>62</v>
      </c>
      <c r="B324" s="134" t="s">
        <v>549</v>
      </c>
      <c r="C324" s="134"/>
      <c r="D324" s="101" t="s">
        <v>78</v>
      </c>
      <c r="E324" s="101"/>
      <c r="F324" s="102"/>
      <c r="G324" s="102" t="s">
        <v>175</v>
      </c>
      <c r="H324" s="233" t="e">
        <f>#REF!</f>
        <v>#REF!</v>
      </c>
      <c r="I324" s="4" t="s">
        <v>110</v>
      </c>
      <c r="J324" s="4"/>
      <c r="K324" s="4" t="s">
        <v>198</v>
      </c>
      <c r="L324" s="61"/>
      <c r="M324" s="102"/>
      <c r="N324" s="102"/>
    </row>
    <row r="325" spans="1:14" x14ac:dyDescent="0.25">
      <c r="A325" s="100" t="s">
        <v>62</v>
      </c>
      <c r="B325" s="134" t="s">
        <v>549</v>
      </c>
      <c r="C325" s="134"/>
      <c r="D325" s="101" t="s">
        <v>58</v>
      </c>
      <c r="E325" s="101"/>
      <c r="F325" s="102"/>
      <c r="G325" s="102" t="s">
        <v>175</v>
      </c>
      <c r="H325" s="233" t="e">
        <f>#REF!</f>
        <v>#REF!</v>
      </c>
      <c r="I325" s="4" t="s">
        <v>110</v>
      </c>
      <c r="J325" s="4"/>
      <c r="K325" s="4" t="s">
        <v>198</v>
      </c>
      <c r="L325" s="61"/>
      <c r="M325" s="102" t="s">
        <v>565</v>
      </c>
      <c r="N325" s="102"/>
    </row>
    <row r="326" spans="1:14" x14ac:dyDescent="0.25">
      <c r="A326" s="100" t="s">
        <v>36</v>
      </c>
      <c r="B326" s="134" t="s">
        <v>549</v>
      </c>
      <c r="C326" s="134"/>
      <c r="D326" s="101" t="s">
        <v>564</v>
      </c>
      <c r="E326" s="101"/>
      <c r="F326" s="102"/>
      <c r="G326" s="102" t="s">
        <v>473</v>
      </c>
      <c r="H326" s="197">
        <v>290</v>
      </c>
      <c r="I326" s="71" t="s">
        <v>110</v>
      </c>
      <c r="J326" s="71"/>
      <c r="K326" s="71" t="s">
        <v>117</v>
      </c>
      <c r="L326" s="118" t="s">
        <v>118</v>
      </c>
      <c r="M326" s="102" t="s">
        <v>565</v>
      </c>
      <c r="N326" s="102"/>
    </row>
    <row r="327" spans="1:14" x14ac:dyDescent="0.25">
      <c r="A327" s="100" t="s">
        <v>36</v>
      </c>
      <c r="B327" s="134" t="s">
        <v>549</v>
      </c>
      <c r="C327" s="134"/>
      <c r="D327" s="101" t="s">
        <v>566</v>
      </c>
      <c r="E327" s="101"/>
      <c r="F327" s="102"/>
      <c r="G327" s="102" t="s">
        <v>473</v>
      </c>
      <c r="H327" s="197">
        <v>20</v>
      </c>
      <c r="I327" s="71" t="s">
        <v>110</v>
      </c>
      <c r="J327" s="71"/>
      <c r="K327" s="71" t="s">
        <v>117</v>
      </c>
      <c r="L327" s="118" t="s">
        <v>118</v>
      </c>
      <c r="M327" s="102"/>
      <c r="N327" s="102"/>
    </row>
    <row r="328" spans="1:14" x14ac:dyDescent="0.25">
      <c r="A328" s="100" t="s">
        <v>567</v>
      </c>
      <c r="B328" s="134" t="s">
        <v>549</v>
      </c>
      <c r="C328" s="134"/>
      <c r="D328" s="101" t="s">
        <v>554</v>
      </c>
      <c r="E328" s="101"/>
      <c r="F328" s="102"/>
      <c r="G328" s="102" t="s">
        <v>175</v>
      </c>
      <c r="H328" s="234" t="e">
        <f>#REF!</f>
        <v>#REF!</v>
      </c>
      <c r="I328" s="152" t="s">
        <v>110</v>
      </c>
      <c r="J328" s="152"/>
      <c r="K328" s="151" t="s">
        <v>198</v>
      </c>
      <c r="L328" s="123"/>
      <c r="M328" s="102"/>
      <c r="N328" s="102"/>
    </row>
    <row r="329" spans="1:14" x14ac:dyDescent="0.25">
      <c r="A329" s="100" t="s">
        <v>567</v>
      </c>
      <c r="B329" s="134" t="s">
        <v>549</v>
      </c>
      <c r="C329" s="134"/>
      <c r="D329" s="101" t="s">
        <v>58</v>
      </c>
      <c r="E329" s="101"/>
      <c r="F329" s="102"/>
      <c r="G329" s="102" t="s">
        <v>175</v>
      </c>
      <c r="H329" s="234" t="e">
        <f>#REF!</f>
        <v>#REF!</v>
      </c>
      <c r="I329" s="152" t="s">
        <v>110</v>
      </c>
      <c r="J329" s="152"/>
      <c r="K329" s="151" t="s">
        <v>198</v>
      </c>
      <c r="L329" s="123"/>
      <c r="M329" s="102"/>
      <c r="N329" s="102"/>
    </row>
    <row r="330" spans="1:14" x14ac:dyDescent="0.25">
      <c r="A330" s="100" t="s">
        <v>567</v>
      </c>
      <c r="B330" s="134"/>
      <c r="C330" s="134"/>
      <c r="D330" s="101"/>
      <c r="E330" s="101"/>
      <c r="F330" s="102"/>
      <c r="G330" s="102"/>
      <c r="H330" s="197"/>
      <c r="I330" s="152" t="s">
        <v>110</v>
      </c>
      <c r="J330" s="152"/>
      <c r="K330" s="152"/>
      <c r="L330" s="123"/>
      <c r="M330" s="4"/>
      <c r="N330" s="4"/>
    </row>
    <row r="331" spans="1:14" x14ac:dyDescent="0.25">
      <c r="A331" s="85" t="s">
        <v>567</v>
      </c>
      <c r="B331" s="70"/>
      <c r="C331" s="70"/>
      <c r="D331" s="61"/>
      <c r="E331" s="61"/>
      <c r="F331" s="4"/>
      <c r="G331" s="4"/>
      <c r="H331" s="197"/>
      <c r="I331" s="152" t="s">
        <v>110</v>
      </c>
      <c r="J331" s="152"/>
      <c r="K331" s="152"/>
      <c r="L331" s="123"/>
    </row>
    <row r="333" spans="1:14" x14ac:dyDescent="0.25">
      <c r="A333" t="s">
        <v>568</v>
      </c>
    </row>
    <row r="334" spans="1:14" x14ac:dyDescent="0.25">
      <c r="A334" t="s">
        <v>569</v>
      </c>
      <c r="G334" s="60" t="s">
        <v>570</v>
      </c>
    </row>
    <row r="335" spans="1:14" x14ac:dyDescent="0.25">
      <c r="A335" t="s">
        <v>571</v>
      </c>
      <c r="G335" s="60" t="s">
        <v>572</v>
      </c>
    </row>
    <row r="336" spans="1:14" x14ac:dyDescent="0.25">
      <c r="G336" s="60" t="s">
        <v>211</v>
      </c>
    </row>
    <row r="337" spans="1:7" x14ac:dyDescent="0.25">
      <c r="A337" s="60" t="s">
        <v>682</v>
      </c>
      <c r="B337" s="8" t="s">
        <v>683</v>
      </c>
    </row>
    <row r="341" spans="1:7" x14ac:dyDescent="0.25">
      <c r="A341" s="72" t="s">
        <v>573</v>
      </c>
      <c r="B341" s="129"/>
      <c r="C341" s="129"/>
    </row>
    <row r="342" spans="1:7" x14ac:dyDescent="0.25">
      <c r="A342" t="s">
        <v>168</v>
      </c>
      <c r="D342" s="60" t="s">
        <v>574</v>
      </c>
      <c r="E342" s="10" t="s">
        <v>575</v>
      </c>
    </row>
    <row r="343" spans="1:7" x14ac:dyDescent="0.25">
      <c r="A343" t="s">
        <v>576</v>
      </c>
      <c r="D343" s="10" t="s">
        <v>577</v>
      </c>
      <c r="E343" s="10" t="s">
        <v>578</v>
      </c>
    </row>
    <row r="344" spans="1:7" x14ac:dyDescent="0.25">
      <c r="A344" t="s">
        <v>579</v>
      </c>
      <c r="D344" s="10" t="s">
        <v>580</v>
      </c>
    </row>
    <row r="345" spans="1:7" x14ac:dyDescent="0.25">
      <c r="A345" t="s">
        <v>581</v>
      </c>
      <c r="D345" s="60" t="s">
        <v>582</v>
      </c>
      <c r="E345" s="10" t="s">
        <v>583</v>
      </c>
    </row>
    <row r="346" spans="1:7" x14ac:dyDescent="0.25">
      <c r="A346" t="s">
        <v>584</v>
      </c>
      <c r="D346" s="60" t="s">
        <v>585</v>
      </c>
      <c r="E346" s="10" t="s">
        <v>586</v>
      </c>
      <c r="G346" t="s">
        <v>587</v>
      </c>
    </row>
    <row r="347" spans="1:7" x14ac:dyDescent="0.25">
      <c r="A347" s="105" t="s">
        <v>588</v>
      </c>
      <c r="B347" s="105"/>
      <c r="C347" s="105"/>
    </row>
    <row r="348" spans="1:7" x14ac:dyDescent="0.25">
      <c r="A348" s="105" t="s">
        <v>589</v>
      </c>
      <c r="B348" s="105"/>
      <c r="C348" s="105"/>
    </row>
    <row r="349" spans="1:7" x14ac:dyDescent="0.25">
      <c r="A349" s="105" t="s">
        <v>590</v>
      </c>
      <c r="B349" s="105"/>
      <c r="C349" s="105"/>
      <c r="D349" s="10" t="s">
        <v>591</v>
      </c>
    </row>
    <row r="350" spans="1:7" x14ac:dyDescent="0.25">
      <c r="A350" s="105" t="s">
        <v>592</v>
      </c>
      <c r="B350" s="105"/>
      <c r="C350" s="105"/>
      <c r="D350" s="10" t="s">
        <v>593</v>
      </c>
    </row>
    <row r="351" spans="1:7" x14ac:dyDescent="0.25">
      <c r="A351" s="105" t="s">
        <v>594</v>
      </c>
      <c r="B351" s="105"/>
      <c r="C351" s="105"/>
      <c r="D351" s="10" t="s">
        <v>595</v>
      </c>
    </row>
    <row r="352" spans="1:7" x14ac:dyDescent="0.25">
      <c r="A352" s="242" t="s">
        <v>596</v>
      </c>
      <c r="B352" s="105"/>
      <c r="C352" s="105"/>
      <c r="D352" s="10" t="s">
        <v>597</v>
      </c>
    </row>
    <row r="353" spans="1:7" x14ac:dyDescent="0.25">
      <c r="A353" s="242" t="s">
        <v>598</v>
      </c>
      <c r="B353" s="105"/>
      <c r="C353" s="105"/>
      <c r="D353" s="10" t="s">
        <v>599</v>
      </c>
    </row>
    <row r="354" spans="1:7" x14ac:dyDescent="0.25">
      <c r="A354" s="105" t="s">
        <v>600</v>
      </c>
      <c r="B354" s="105"/>
      <c r="C354" s="105"/>
      <c r="D354" s="60" t="s">
        <v>601</v>
      </c>
    </row>
    <row r="357" spans="1:7" x14ac:dyDescent="0.25">
      <c r="D357" s="60" t="s">
        <v>602</v>
      </c>
      <c r="G357" t="s">
        <v>603</v>
      </c>
    </row>
    <row r="358" spans="1:7" ht="18" x14ac:dyDescent="0.25">
      <c r="A358" s="135" t="s">
        <v>604</v>
      </c>
    </row>
    <row r="359" spans="1:7" x14ac:dyDescent="0.25">
      <c r="D359" s="10" t="s">
        <v>605</v>
      </c>
    </row>
    <row r="360" spans="1:7" x14ac:dyDescent="0.25">
      <c r="A360" s="136" t="s">
        <v>606</v>
      </c>
      <c r="D360" s="307" t="s">
        <v>607</v>
      </c>
    </row>
    <row r="361" spans="1:7" x14ac:dyDescent="0.25">
      <c r="D361" s="3" t="s">
        <v>608</v>
      </c>
    </row>
    <row r="362" spans="1:7" x14ac:dyDescent="0.25">
      <c r="A362" s="137" t="s">
        <v>609</v>
      </c>
      <c r="D362" s="307" t="s">
        <v>610</v>
      </c>
    </row>
    <row r="363" spans="1:7" x14ac:dyDescent="0.25">
      <c r="D363" s="307" t="s">
        <v>611</v>
      </c>
    </row>
    <row r="364" spans="1:7" x14ac:dyDescent="0.25">
      <c r="A364" s="136" t="s">
        <v>612</v>
      </c>
      <c r="D364" s="3" t="s">
        <v>613</v>
      </c>
    </row>
    <row r="365" spans="1:7" x14ac:dyDescent="0.25">
      <c r="D365" s="3" t="s">
        <v>614</v>
      </c>
    </row>
    <row r="366" spans="1:7" x14ac:dyDescent="0.25">
      <c r="A366" s="136" t="s">
        <v>615</v>
      </c>
      <c r="D366" s="3" t="s">
        <v>616</v>
      </c>
    </row>
    <row r="367" spans="1:7" x14ac:dyDescent="0.25">
      <c r="D367" s="3" t="s">
        <v>617</v>
      </c>
    </row>
    <row r="368" spans="1:7" x14ac:dyDescent="0.25">
      <c r="A368" s="137" t="s">
        <v>618</v>
      </c>
      <c r="D368" s="3" t="s">
        <v>619</v>
      </c>
    </row>
    <row r="369" spans="1:4" x14ac:dyDescent="0.25">
      <c r="D369" s="3" t="s">
        <v>620</v>
      </c>
    </row>
    <row r="370" spans="1:4" x14ac:dyDescent="0.25">
      <c r="A370" s="136" t="s">
        <v>621</v>
      </c>
      <c r="D370" s="3" t="s">
        <v>622</v>
      </c>
    </row>
    <row r="371" spans="1:4" x14ac:dyDescent="0.25">
      <c r="D371" s="3" t="s">
        <v>623</v>
      </c>
    </row>
    <row r="372" spans="1:4" x14ac:dyDescent="0.25">
      <c r="A372" s="136" t="s">
        <v>624</v>
      </c>
      <c r="D372" s="3" t="s">
        <v>622</v>
      </c>
    </row>
    <row r="373" spans="1:4" x14ac:dyDescent="0.25">
      <c r="D373" s="3" t="s">
        <v>625</v>
      </c>
    </row>
    <row r="374" spans="1:4" x14ac:dyDescent="0.25">
      <c r="A374" s="136" t="s">
        <v>626</v>
      </c>
      <c r="D374" s="3" t="s">
        <v>622</v>
      </c>
    </row>
    <row r="375" spans="1:4" x14ac:dyDescent="0.25">
      <c r="D375" s="3" t="s">
        <v>627</v>
      </c>
    </row>
    <row r="376" spans="1:4" x14ac:dyDescent="0.25">
      <c r="A376" s="136" t="s">
        <v>628</v>
      </c>
      <c r="D376" t="s">
        <v>622</v>
      </c>
    </row>
    <row r="378" spans="1:4" x14ac:dyDescent="0.25">
      <c r="A378" s="137" t="s">
        <v>629</v>
      </c>
      <c r="D378" s="307" t="s">
        <v>630</v>
      </c>
    </row>
    <row r="379" spans="1:4" x14ac:dyDescent="0.25">
      <c r="D379" s="3" t="s">
        <v>631</v>
      </c>
    </row>
    <row r="380" spans="1:4" x14ac:dyDescent="0.25">
      <c r="A380" s="136" t="s">
        <v>632</v>
      </c>
      <c r="D380" s="307" t="s">
        <v>633</v>
      </c>
    </row>
    <row r="381" spans="1:4" x14ac:dyDescent="0.25">
      <c r="D381" s="307" t="s">
        <v>634</v>
      </c>
    </row>
    <row r="382" spans="1:4" x14ac:dyDescent="0.25">
      <c r="A382" s="137" t="s">
        <v>635</v>
      </c>
      <c r="D382" s="307" t="s">
        <v>636</v>
      </c>
    </row>
    <row r="383" spans="1:4" x14ac:dyDescent="0.25">
      <c r="D383" s="307" t="s">
        <v>637</v>
      </c>
    </row>
    <row r="384" spans="1:4" x14ac:dyDescent="0.25">
      <c r="A384" s="136" t="s">
        <v>638</v>
      </c>
      <c r="D384" s="307" t="s">
        <v>639</v>
      </c>
    </row>
    <row r="385" spans="1:7" x14ac:dyDescent="0.25">
      <c r="D385" s="307" t="s">
        <v>640</v>
      </c>
    </row>
    <row r="386" spans="1:7" x14ac:dyDescent="0.25">
      <c r="A386" s="136" t="s">
        <v>641</v>
      </c>
      <c r="D386" s="307" t="s">
        <v>642</v>
      </c>
    </row>
    <row r="387" spans="1:7" x14ac:dyDescent="0.25">
      <c r="D387" s="307" t="s">
        <v>643</v>
      </c>
    </row>
    <row r="388" spans="1:7" x14ac:dyDescent="0.25">
      <c r="A388" s="136" t="s">
        <v>644</v>
      </c>
      <c r="D388" s="3" t="s">
        <v>645</v>
      </c>
    </row>
    <row r="389" spans="1:7" x14ac:dyDescent="0.25">
      <c r="D389" s="3" t="s">
        <v>646</v>
      </c>
    </row>
    <row r="390" spans="1:7" x14ac:dyDescent="0.25">
      <c r="A390" s="137" t="s">
        <v>647</v>
      </c>
      <c r="D390" s="3" t="s">
        <v>648</v>
      </c>
    </row>
    <row r="391" spans="1:7" x14ac:dyDescent="0.25">
      <c r="D391" s="3" t="s">
        <v>649</v>
      </c>
    </row>
    <row r="392" spans="1:7" x14ac:dyDescent="0.25">
      <c r="A392" s="136" t="s">
        <v>650</v>
      </c>
      <c r="D392" s="307" t="s">
        <v>651</v>
      </c>
    </row>
    <row r="393" spans="1:7" x14ac:dyDescent="0.25">
      <c r="D393" s="3" t="s">
        <v>652</v>
      </c>
    </row>
    <row r="394" spans="1:7" x14ac:dyDescent="0.25">
      <c r="A394" s="137" t="s">
        <v>653</v>
      </c>
      <c r="D394" s="3" t="s">
        <v>654</v>
      </c>
    </row>
    <row r="395" spans="1:7" x14ac:dyDescent="0.25">
      <c r="D395" s="307" t="s">
        <v>655</v>
      </c>
    </row>
    <row r="396" spans="1:7" x14ac:dyDescent="0.25">
      <c r="A396" s="136" t="s">
        <v>656</v>
      </c>
      <c r="D396" s="307" t="s">
        <v>657</v>
      </c>
    </row>
    <row r="397" spans="1:7" x14ac:dyDescent="0.25">
      <c r="D397" s="307" t="s">
        <v>658</v>
      </c>
    </row>
    <row r="398" spans="1:7" x14ac:dyDescent="0.25">
      <c r="A398" s="136" t="s">
        <v>659</v>
      </c>
      <c r="D398" s="3" t="s">
        <v>660</v>
      </c>
    </row>
    <row r="400" spans="1:7" x14ac:dyDescent="0.25">
      <c r="D400" s="10" t="s">
        <v>684</v>
      </c>
      <c r="G400" s="60"/>
    </row>
  </sheetData>
  <autoFilter ref="A11:N330" xr:uid="{79F83038-DE97-4B0F-A024-FB86857CCC59}"/>
  <phoneticPr fontId="17" type="noConversion"/>
  <dataValidations count="4">
    <dataValidation type="list" allowBlank="1" showInputMessage="1" showErrorMessage="1" sqref="F13:F331" xr:uid="{81E1C12F-E64F-49F4-93F1-4C07ED3E0F6E}">
      <formula1>"Ops, Marketing, N/A"</formula1>
    </dataValidation>
    <dataValidation type="list" allowBlank="1" showInputMessage="1" showErrorMessage="1" sqref="C12:C331" xr:uid="{44939D7B-62EC-43D8-B3DB-F8A033CE3F4D}">
      <formula1>"Upstream exhibition, production &amp; building, Upstream F&amp;B, Travel to destination, Travel within destination, Venue energy, Water, Waste, Accommodation, Electronics &amp; comms"</formula1>
    </dataValidation>
    <dataValidation type="list" allowBlank="1" showInputMessage="1" showErrorMessage="1" sqref="I14:I331" xr:uid="{CF0217C8-0059-49D7-8C20-B699899855AE}">
      <formula1>"kgCO2e, tCO2e, m2, USD, GBP, EUR"</formula1>
    </dataValidation>
    <dataValidation type="list" allowBlank="1" showInputMessage="1" showErrorMessage="1" sqref="B12:B331" xr:uid="{B8B939DA-09E0-400F-A022-222484B5260C}">
      <formula1>"Upstream exhibition - production &amp; building, Upstream F&amp;B, Travel to destination, Travel within destination, Venue energy, Water, Waste, Accommodation, Electronics &amp; comms"</formula1>
    </dataValidation>
  </dataValidations>
  <hyperlinks>
    <hyperlink ref="G334" r:id="rId1" display="https://www.buildersforclimateaction.org/report---nelson-material-carbon-emissions-guide.html" xr:uid="{2EAA78FA-3155-4E5A-9462-076BF6B9C6B9}"/>
    <hyperlink ref="G335" r:id="rId2" display="http://efdb.apps.eea.europa.eu/?source=%7B%22query%22%3A%7B%22bool%22%3A%7B%22must%22%3A%5B%7B%22term%22%3A%7B%22code%22%3A%222.A.5.b%20Construction%20and%20demolition%22%7D%7D%5D%7D%7D%2C%22display_type%22%3A%22tabular%22%7D" xr:uid="{4C1931FB-AAA7-4963-BF98-4ED0ED34E6EC}"/>
    <hyperlink ref="L15" r:id="rId3" display="https://www.climatiq.io/data?category=Furnishings+and+Household&amp;sector=Consumer+Goods+and+Services&amp;access_type=public" xr:uid="{B88FDA03-8D62-468F-9382-0E565E40A1B4}"/>
    <hyperlink ref="G336" r:id="rId4" display="https://www.gov.uk/government/statistics/uks-carbon-footprint" xr:uid="{C3AAE156-33AB-4D96-8D0C-C9C7F12D2916}"/>
    <hyperlink ref="L73" r:id="rId5" display="https://www.climatiq.io/data?category=Furnishings+and+Household&amp;sector=Consumer+Goods+and+Services&amp;access_type=public" xr:uid="{5CC33A10-5641-411A-BD59-09239BC27971}"/>
    <hyperlink ref="L202" r:id="rId6" display="https://www.climatiq.io/data?category=Furnishings+and+Household&amp;sector=Consumer+Goods+and+Services&amp;access_type=public" xr:uid="{C888D333-DF4C-44BE-A865-8233E591E4CE}"/>
    <hyperlink ref="L233" r:id="rId7" display="https://www.climatiq.io/data?category=Paper+Products&amp;sector=Consumer+Goods+and+Services&amp;access_type=public" xr:uid="{84230AD8-6BD8-4F95-96C9-4E1720541CEB}"/>
    <hyperlink ref="L47" r:id="rId8" display="https://www.climatiq.io/data?access_type=public&amp;search=plastic+" xr:uid="{F997AE20-3523-47D5-BA1F-2D6D4E3512C8}"/>
    <hyperlink ref="L49" r:id="rId9" display="https://www.climatiq.io/data?access_type=public&amp;search=plastic+" xr:uid="{24DA6F54-D866-4AA7-92DE-0C80278ACA8D}"/>
    <hyperlink ref="L50" r:id="rId10" display="https://www.climatiq.io/data?access_type=public&amp;search=plastic+" xr:uid="{62F621EF-EDF8-45F8-92F0-7E096507E3AB}"/>
    <hyperlink ref="D342" r:id="rId11" display="https://ecoinvent.org/the-ecoinvent-database/data-releases/ecoinvent-3-8/" xr:uid="{391762A0-65D9-4C4D-BD79-62CF5CA51536}"/>
    <hyperlink ref="D345" r:id="rId12" display="https://co2.myclimate.org/en/event_calculators" xr:uid="{415A0E10-C3B1-42CC-BFB5-FC19FC853C84}"/>
    <hyperlink ref="D346" r:id="rId13" display="https://vitalmetrics.com/environmental-databases" xr:uid="{EFCCBF5C-8FD7-47E6-B76F-23744CC2A699}"/>
    <hyperlink ref="L296" r:id="rId14" display="https://www.climatiq.io/data?unit_type=Weight&amp;search=carpet" xr:uid="{C84326E5-4BB5-416B-B938-509F71CDBE80}"/>
    <hyperlink ref="L297" r:id="rId15" display="https://www.climatiq.io/data?unit_type=Weight&amp;search=carpet" xr:uid="{13B8AC13-8617-4F6B-B8DF-CDFE7F6621BA}"/>
    <hyperlink ref="M66" r:id="rId16" display="https://www.gov.uk/government/statistics/uks-carbon-footprint" xr:uid="{1C72C564-F9F5-470C-BC89-27362C170114}"/>
    <hyperlink ref="L146" r:id="rId17" display="https://www.climatiq.io/data?category=Furnishings+and+Household&amp;sector=Consumer+Goods+and+Services&amp;access_type=public" xr:uid="{FB70E13A-0204-44E7-BBC1-D312E23089C1}"/>
    <hyperlink ref="L177" r:id="rId18" display="https://www.climatiq.io/data?category=Furnishings+and+Household&amp;sector=Consumer+Goods+and+Services&amp;access_type=public" xr:uid="{D37FE567-BDD2-4222-843F-D060A31B5E84}"/>
    <hyperlink ref="L199" r:id="rId19" display="https://www.climatiq.io/data?category=Paper+Products&amp;sector=Consumer+Goods+and+Services&amp;access_type=public" xr:uid="{9A2C70F2-C5CE-41AE-AF28-82DB29ED9384}"/>
    <hyperlink ref="L42" r:id="rId20" display="https://www.carbonfootprint.com/factors.aspx" xr:uid="{35945F3A-4DE4-421F-B6F7-D7645604CAA5}"/>
    <hyperlink ref="L43" r:id="rId21" display="https://www.carbonfootprint.com/factors.aspx" xr:uid="{E275AF05-22A6-48EB-AEE5-7B2C8E872686}"/>
    <hyperlink ref="L326" r:id="rId22" display="https://www.climatiq.io/data?search=vinyl" xr:uid="{F7822A20-9BF4-45E8-B4EA-87B4536BB788}"/>
    <hyperlink ref="L327" r:id="rId23" display="https://www.climatiq.io/data?search=vinyl" xr:uid="{AE9513BE-7211-47F4-80F3-69DB07553215}"/>
    <hyperlink ref="N58" r:id="rId24" display="https://www.interface.com/US/en-US/sustainability/carbon-neutral-floors.html" xr:uid="{8B52EC8C-26AB-4A6F-85A5-ECD7D8699309}"/>
    <hyperlink ref="L45" r:id="rId25" display="https://www.climatiq.io/data?search=foam&amp;page=2" xr:uid="{D06AE18E-C5B6-4B28-AC52-C9E90EE1E46E}"/>
    <hyperlink ref="N62" r:id="rId26" display="https://www.climatiq.io/data?search=timber&amp;page=3" xr:uid="{D242E194-83CD-4FAC-A02C-D279BF9DC604}"/>
    <hyperlink ref="N64" r:id="rId27" display="https://www.climatiq.io/data?search=timber&amp;page=3" xr:uid="{FC1B687A-A5F2-4E2C-8E21-582696A0830B}"/>
    <hyperlink ref="N76" r:id="rId28" display="https://www.climatiq.io/data?search=timber&amp;page=3" xr:uid="{993232FC-7530-48F1-86D5-0C740AB30AF1}"/>
    <hyperlink ref="N77:N82" r:id="rId29" display="https://www.climatiq.io/data?search=timber&amp;page=3" xr:uid="{8C207A49-AB8C-407C-BA71-33576204780B}"/>
    <hyperlink ref="L69" r:id="rId30" display="https://www.climatiq.io/data?search=mdf" xr:uid="{720A17F7-B934-4346-87DA-6E8A39BC08C1}"/>
    <hyperlink ref="L77" r:id="rId31" display="https://www.climatiq.io/data?search=Oriented+Strand+Board" xr:uid="{B3FE2317-88E5-43A9-A672-B8E714ED6404}"/>
    <hyperlink ref="L110" r:id="rId32" xr:uid="{D11187F5-0D27-49A0-8F1F-356A19C3BED4}"/>
    <hyperlink ref="L90" r:id="rId33" display="https://www.climatiq.io/data?search=polycarbonate" xr:uid="{2289132E-75D8-4F5A-8F13-E497FFA42F44}"/>
    <hyperlink ref="A362" r:id="rId34" display="http://carbon.ci/" xr:uid="{177EEF16-1BE5-41EB-A118-0D2A863C60BC}"/>
    <hyperlink ref="A368" r:id="rId35" display="http://earthcheck.org/" xr:uid="{880BA00F-C467-457F-B29D-FEB891662181}"/>
    <hyperlink ref="A378" r:id="rId36" display="http://sciencebasedtargets.org/" xr:uid="{8E3F29E9-2388-47D9-A33F-41A29A2AC524}"/>
    <hyperlink ref="A382" r:id="rId37" display="http://sustainablehospitalityalliance.org/" xr:uid="{81E1DA21-E0BA-4E28-BA12-EE93694F455E}"/>
    <hyperlink ref="A390" r:id="rId38" display="https://businessclimatehub.org/uk" xr:uid="{EFEDB2C5-2CA0-4527-9BA5-F39E2636447A}"/>
    <hyperlink ref="A394" r:id="rId39" display="http://wrap.org.uk/" xr:uid="{EFF96CE6-C0E8-4A16-A04A-AEB634C8C7C0}"/>
    <hyperlink ref="L185" r:id="rId40" display="https://www.climatiq.io/data?category=Paper+Products&amp;sector=Consumer+Goods+and+Services&amp;access_type=public" xr:uid="{E1BAC570-BAF4-485D-8E42-E8DBD7BCACFD}"/>
    <hyperlink ref="L153" r:id="rId41" display="https://www.carbonfootprint.com/factors.aspx" xr:uid="{76299645-050E-45B4-986F-5AA3BC5C6596}"/>
    <hyperlink ref="L94" r:id="rId42" display="https://www.carbonfootprint.com/factors.aspx" xr:uid="{99A0E180-38CC-46F6-A0A2-49E34523EEDC}"/>
    <hyperlink ref="D357" r:id="rId43" display="https://www.mckinsey.com/industries/paper-forest-products-and-packaging/our-insights/the-potential-impact-of-reusable-packaging" xr:uid="{EE72CDAE-5475-4140-83F3-0C10F942F38C}"/>
    <hyperlink ref="L63" r:id="rId44" display="https://circularecology.com/ice-download-confirm01.html" xr:uid="{DEBAF734-BA12-41CE-878C-303735F23F6B}"/>
    <hyperlink ref="L65" r:id="rId45" display="https://circularecology.com/ice-download-confirm01.html" xr:uid="{7DFCD761-1AED-44B5-855E-BA31F0CB5993}"/>
    <hyperlink ref="L67" r:id="rId46" display="https://circularecology.com/ice-download-confirm01.html" xr:uid="{57A0A1E8-441C-4C36-B14F-016A0798B2C5}"/>
    <hyperlink ref="L70" r:id="rId47" display="https://circularecology.com/ice-download-confirm01.html" xr:uid="{E8B1AA9F-E412-48A4-A107-2F6BE0A68A01}"/>
    <hyperlink ref="L75" r:id="rId48" display="https://circularecology.com/ice-download-confirm01.html" xr:uid="{DDBD7272-1C9F-428B-BD55-A20E39DF11D4}"/>
    <hyperlink ref="L78" r:id="rId49" display="https://circularecology.com/ice-download-confirm01.html" xr:uid="{31325F39-9139-40C5-8111-9CBEB35654BA}"/>
    <hyperlink ref="L83" r:id="rId50" display="https://circularecology.com/ice-download-confirm01.html" xr:uid="{AC3C475C-931A-44AB-9DA2-F5D59C882EAD}"/>
    <hyperlink ref="L85" r:id="rId51" display="https://circularecology.com/ice-download-confirm01.html" xr:uid="{BECA4458-E06F-409B-BF44-FDE844D42A60}"/>
    <hyperlink ref="L86" r:id="rId52" display="https://circularecology.com/ice-download-confirm01.html" xr:uid="{4ABF6129-2F95-49DC-A44D-9173E73D095C}"/>
    <hyperlink ref="L89" r:id="rId53" display="https://circularecology.com/ice-download-confirm01.html" xr:uid="{B5A8E913-EFFD-4847-A50A-717CF871F8C7}"/>
    <hyperlink ref="L93" r:id="rId54" display="https://circularecology.com/ice-download-confirm01.html" xr:uid="{02BA59A0-ED74-47F7-B871-A1E921970382}"/>
    <hyperlink ref="L105" r:id="rId55" display="https://circularecology.com/ice-download-confirm01.html" xr:uid="{F072A8F5-E1AA-48FF-A861-DF05DE828934}"/>
    <hyperlink ref="L123" r:id="rId56" display="https://circularecology.com/ice-download-confirm01.html" xr:uid="{6E7DFE21-AA62-4594-B0EA-9C374149A768}"/>
    <hyperlink ref="L121" r:id="rId57" display="https://circularecology.com/ice-download-confirm01.html" xr:uid="{8AD5C041-F369-44A3-B454-043C20972964}"/>
    <hyperlink ref="L122" r:id="rId58" display="https://circularecology.com/ice-download-confirm01.html" xr:uid="{4DB9A4DC-00C5-4A72-B56C-B9984FEF09B0}"/>
    <hyperlink ref="L57" r:id="rId59" display="https://www.carbonfootprint.com/factors.aspx" xr:uid="{1CD2B4FF-FEF8-4379-8834-E2A33E4D6FE6}"/>
    <hyperlink ref="L56" r:id="rId60" display="https://circularecology.com/ice-download-confirm01.html" xr:uid="{C90DB026-D04B-4D40-A404-B27EB83BFFC1}"/>
    <hyperlink ref="L108" r:id="rId61" display="https://circularecology.com/ice-download-confirm01.html" xr:uid="{3FB6868A-C286-43BE-9A3E-E99C8E02E861}"/>
    <hyperlink ref="L145" r:id="rId62" display="https://circularecology.com/ice-download-confirm01.html" xr:uid="{E97CF81D-FA05-4CDC-B59E-02A808FA5DF5}"/>
    <hyperlink ref="L24" r:id="rId63" display="https://circularecology.com/ice-download-confirm01.html" xr:uid="{C907DBAC-C987-490A-9666-2ADD71A48269}"/>
    <hyperlink ref="L27" r:id="rId64" display="https://circularecology.com/ice-download-confirm01.html" xr:uid="{EF45FDBE-8930-4BD9-9F66-398E75B9935D}"/>
    <hyperlink ref="L28" r:id="rId65" display="https://circularecology.com/ice-download-confirm01.html" xr:uid="{BF8FEA23-B149-455C-BF37-EF8D99B4FAC3}"/>
    <hyperlink ref="L29" r:id="rId66" display="https://circularecology.com/ice-download-confirm01.html" xr:uid="{39C310CE-3B3B-48CB-A2DA-40B9C9BC244C}"/>
    <hyperlink ref="L30" r:id="rId67" display="https://circularecology.com/ice-download-confirm01.html" xr:uid="{5BAE3ECB-1721-4CAB-8ED6-159BD0C05546}"/>
    <hyperlink ref="L31" r:id="rId68" display="https://circularecology.com/ice-download-confirm01.html" xr:uid="{43FA732A-1556-4562-AEFA-815BD1B613BC}"/>
    <hyperlink ref="L32" r:id="rId69" display="https://circularecology.com/ice-download-confirm01.html" xr:uid="{599E59A4-25A6-4156-B90D-A53C77CB4D9C}"/>
    <hyperlink ref="L33" r:id="rId70" display="https://circularecology.com/ice-download-confirm01.html" xr:uid="{D1347754-BBDC-48E6-B97E-F862556081C0}"/>
    <hyperlink ref="L34" r:id="rId71" display="https://circularecology.com/ice-download-confirm01.html" xr:uid="{2A51D40F-9725-4C4F-9D47-648C54A22ADE}"/>
    <hyperlink ref="L35" r:id="rId72" display="https://circularecology.com/ice-download-confirm01.html" xr:uid="{DF847D27-54B5-441B-93AA-D1FF7028FFBD}"/>
    <hyperlink ref="L36" r:id="rId73" display="https://circularecology.com/ice-download-confirm01.html" xr:uid="{A116FDC5-AF0E-4550-85C8-177BC7628BC4}"/>
    <hyperlink ref="L37" r:id="rId74" display="https://circularecology.com/ice-download-confirm01.html" xr:uid="{635B0998-05E2-4151-88AB-98753A77E4AD}"/>
    <hyperlink ref="L38" r:id="rId75" display="https://circularecology.com/ice-download-confirm01.html" xr:uid="{6937B9F1-8160-4103-BF87-31811967C51C}"/>
    <hyperlink ref="L39" r:id="rId76" display="https://circularecology.com/ice-download-confirm01.html" xr:uid="{819B7890-4852-47BE-A1B0-6CD5721C081F}"/>
    <hyperlink ref="D354" r:id="rId77" display="https://www.base-inies.fr/iniesV4/dist/infos-produit" xr:uid="{F29BD8D8-674D-4E89-9F2F-6D93615D0506}"/>
    <hyperlink ref="D360" r:id="rId78" display="https://nam11.safelinks.protection.outlook.com/?url=https%3A%2F%2Fgreenview.sg%2Fwp-content%2Fuploads%2F2021%2F12%2FNet-Zero-Methodology-for-Hotels-First-Edition-December-2021.pdf&amp;data=05%7C01%7Charley.addison%40rxglobal.com%7Cfa50e54c3d044c8dcf2c08db3f696cad%7C9274ee3f94254109a27f9fb15c10675d%7C0%7C0%7C638173495427253636%7CUnknown%7CTWFpbGZsb3d8eyJWIjoiMC4wLjAwMDAiLCJQIjoiV2luMzIiLCJBTiI6Ik1haWwiLCJXVCI6Mn0%3D%7C3000%7C%7C%7C&amp;sdata=PJR7RtX4%2B6bF0ISIHAqMcz7a2sKZU8lCwrxmiShTkWg%3D&amp;reserved=0" xr:uid="{F0BED9F8-A0EE-4A22-8FEC-D40B977255CB}"/>
    <hyperlink ref="D362" r:id="rId79" display="https://nam11.safelinks.protection.outlook.com/?url=https%3A%2F%2Fwww.ecosperity.sg%2Fcontent%2Fdam%2Fecosperity-aem%2Fen%2Freports%2FEnvironmental-Impact-of-Key-Food-Items-in-Singapore_Oct2019.pdf&amp;data=05%7C01%7Charley.addison%40rxglobal.com%7Cfa50e54c3d044c8dcf2c08db3f696cad%7C9274ee3f94254109a27f9fb15c10675d%7C0%7C0%7C638173495427253636%7CUnknown%7CTWFpbGZsb3d8eyJWIjoiMC4wLjAwMDAiLCJQIjoiV2luMzIiLCJBTiI6Ik1haWwiLCJXVCI6Mn0%3D%7C3000%7C%7C%7C&amp;sdata=YLnRX11PuatOGncEih9%2BZ5E19CUs6i0nZ7xlPtSY4xM%3D&amp;reserved=0" xr:uid="{5BDAF1DE-D557-4B42-8716-34B610B15F78}"/>
    <hyperlink ref="D363" r:id="rId80" display="https://nam11.safelinks.protection.outlook.com/?url=https%3A%2F%2Fwww.eventsam.app%2F&amp;data=05%7C01%7Charley.addison%40rxglobal.com%7Cfa50e54c3d044c8dcf2c08db3f696cad%7C9274ee3f94254109a27f9fb15c10675d%7C0%7C0%7C638173495427253636%7CUnknown%7CTWFpbGZsb3d8eyJWIjoiMC4wLjAwMDAiLCJQIjoiV2luMzIiLCJBTiI6Ik1haWwiLCJXVCI6Mn0%3D%7C3000%7C%7C%7C&amp;sdata=qPfRY0Sqv%2BKZwkWwmMm7fUshJafMUCPagBl7BzERFMc%3D&amp;reserved=0" xr:uid="{AED1ED47-8E96-4889-BCFE-7E834C4490CB}"/>
    <hyperlink ref="D378" r:id="rId81" display="%22https:/eventfoodcarboncalculator.com/" xr:uid="{D2A37232-6C05-43F7-9CDD-6F4E213B9608}"/>
    <hyperlink ref="D380" r:id="rId82" display="https://nam11.safelinks.protection.outlook.com/?url=https%3A%2F%2Fwww.science.org%2Fdoi%2F10.1126%2Fscience.aaq0216&amp;data=05%7C01%7Charley.addison%40rxglobal.com%7Cfa50e54c3d044c8dcf2c08db3f696cad%7C9274ee3f94254109a27f9fb15c10675d%7C0%7C0%7C638173495427253636%7CUnknown%7CTWFpbGZsb3d8eyJWIjoiMC4wLjAwMDAiLCJQIjoiV2luMzIiLCJBTiI6Ik1haWwiLCJXVCI6Mn0%3D%7C3000%7C%7C%7C&amp;sdata=yCC3rtW4nEFQWozzZ78ZvbiruLFlDV9kvjzmyExNvQY%3D&amp;reserved=0" xr:uid="{95DEB164-9C8B-49B5-BB7E-C1751E1DC493}"/>
    <hyperlink ref="D381" r:id="rId83" display="https://nam11.safelinks.protection.outlook.com/?url=https%3A%2F%2Fwww.nature.com%2Farticles%2Fs41586-021-03889-2%23Sec1&amp;data=05%7C01%7Charley.addison%40rxglobal.com%7Cfa50e54c3d044c8dcf2c08db3f696cad%7C9274ee3f94254109a27f9fb15c10675d%7C0%7C0%7C638173495427253636%7CUnknown%7CTWFpbGZsb3d8eyJWIjoiMC4wLjAwMDAiLCJQIjoiV2luMzIiLCJBTiI6Ik1haWwiLCJXVCI6Mn0%3D%7C3000%7C%7C%7C&amp;sdata=h3%2Bt2BCdD%2FTUq4cAHYsqoHt%2FWbsJJNa%2F1h81OixeYG4%3D&amp;reserved=0" xr:uid="{48AB9844-8ADB-4FC7-8B4E-88318E9C9087}"/>
    <hyperlink ref="D382" r:id="rId84" display="https://nam11.safelinks.protection.outlook.com/?url=https%3A%2F%2Flink.springer.com%2Farticle%2F10.1007%2Fs11367-009-0091-7&amp;data=05%7C01%7Charley.addison%40rxglobal.com%7Cfa50e54c3d044c8dcf2c08db3f696cad%7C9274ee3f94254109a27f9fb15c10675d%7C0%7C0%7C638173495427253636%7CUnknown%7CTWFpbGZsb3d8eyJWIjoiMC4wLjAwMDAiLCJQIjoiV2luMzIiLCJBTiI6Ik1haWwiLCJXVCI6Mn0%3D%7C3000%7C%7C%7C&amp;sdata=z78T%2BeCq%2BHkWXFeejXdo%2BK64i3bPgehP5DZYdCaldh0%3D&amp;reserved=0" xr:uid="{0CF690FF-EF0B-45C0-89EF-952684ED2329}"/>
    <hyperlink ref="D383" r:id="rId85" display="https://nam11.safelinks.protection.outlook.com/?url=https%3A%2F%2Fwww.sciencedirect.com%2Fscience%2Farticle%2Fpii%2FS0959652616317267%23tbl2&amp;data=05%7C01%7Charley.addison%40rxglobal.com%7Cfa50e54c3d044c8dcf2c08db3f696cad%7C9274ee3f94254109a27f9fb15c10675d%7C0%7C0%7C638173495427253636%7CUnknown%7CTWFpbGZsb3d8eyJWIjoiMC4wLjAwMDAiLCJQIjoiV2luMzIiLCJBTiI6Ik1haWwiLCJXVCI6Mn0%3D%7C3000%7C%7C%7C&amp;sdata=rWWT0ah6RdADUEAHRciWx3TeIwzf5MWV24CxFUi90Ag%3D&amp;reserved=0" xr:uid="{66AB2C7A-FF91-4A52-A972-129D65366BB3}"/>
    <hyperlink ref="D384" r:id="rId86" display="https://nam11.safelinks.protection.outlook.com/?url=https%3A%2F%2Fwww.sciencedirect.com%2Fscience%2Farticle%2Fpii%2FS0959652616302372&amp;data=05%7C01%7Charley.addison%40rxglobal.com%7Cfa50e54c3d044c8dcf2c08db3f696cad%7C9274ee3f94254109a27f9fb15c10675d%7C0%7C0%7C638173495427253636%7CUnknown%7CTWFpbGZsb3d8eyJWIjoiMC4wLjAwMDAiLCJQIjoiV2luMzIiLCJBTiI6Ik1haWwiLCJXVCI6Mn0%3D%7C3000%7C%7C%7C&amp;sdata=1ku3olhqG1pkmV4vaZj2cs1PUYeq%2BEIElngBEWTWgBM%3D&amp;reserved=0" xr:uid="{03B0DC22-E27A-47C2-B6F7-BA1738837B2A}"/>
    <hyperlink ref="D385" r:id="rId87" display="https://nam11.safelinks.protection.outlook.com/?url=https%3A%2F%2Fassets.ctfassets.net%2Fhhv516v5f7sj%2F4exF7Ex74UoYku640WSF3t%2Fcc213b148ee80fa2d8062e430012ec56%2FImpossible_foods_comparative_LCA.pdf&amp;data=05%7C01%7Charley.addison%40rxglobal.com%7Cfa50e54c3d044c8dcf2c08db3f696cad%7C9274ee3f94254109a27f9fb15c10675d%7C0%7C0%7C638173495427253636%7CUnknown%7CTWFpbGZsb3d8eyJWIjoiMC4wLjAwMDAiLCJQIjoiV2luMzIiLCJBTiI6Ik1haWwiLCJXVCI6Mn0%3D%7C3000%7C%7C%7C&amp;sdata=B%2FphgWoG%2BlcFUeUeFTqjIsrcWpaY1dBsrfnml3MQApA%3D&amp;reserved=0" xr:uid="{877DF3B1-29BB-4680-8775-8CF7EA565A6F}"/>
    <hyperlink ref="D386" r:id="rId88" display="https://nam11.safelinks.protection.outlook.com/?url=https%3A%2F%2Fwww.bakeryandsnacks.com%2FArticle%2F2019%2F07%2F08%2FThe-environmental-footprint-of-biscuits-cookies-and-crackers&amp;data=05%7C01%7Charley.addison%40rxglobal.com%7Cfa50e54c3d044c8dcf2c08db3f696cad%7C9274ee3f94254109a27f9fb15c10675d%7C0%7C0%7C638173495427253636%7CUnknown%7CTWFpbGZsb3d8eyJWIjoiMC4wLjAwMDAiLCJQIjoiV2luMzIiLCJBTiI6Ik1haWwiLCJXVCI6Mn0%3D%7C3000%7C%7C%7C&amp;sdata=X%2Fe51KmUS1F6ypMOjiJlEq1H4kwTUrCSUWhQRGQF%2FiA%3D&amp;reserved=0" xr:uid="{5A56E813-B5C1-4769-985A-90B55EB67CDA}"/>
    <hyperlink ref="D387" r:id="rId89" display="https://nam11.safelinks.protection.outlook.com/?url=https%3A%2F%2Fwww.bbc.com%2Fnews%2Fscience-environment-46459714&amp;data=05%7C01%7Charley.addison%40rxglobal.com%7Cfa50e54c3d044c8dcf2c08db3f696cad%7C9274ee3f94254109a27f9fb15c10675d%7C0%7C0%7C638173495427253636%7CUnknown%7CTWFpbGZsb3d8eyJWIjoiMC4wLjAwMDAiLCJQIjoiV2luMzIiLCJBTiI6Ik1haWwiLCJXVCI6Mn0%3D%7C3000%7C%7C%7C&amp;sdata=OisGl5nPHIKWBkbj6Fd9ZleV%2F%2F66vr2XCmngyXMoPFA%3D&amp;reserved=0" xr:uid="{06EFF57C-745A-43CD-ACBA-215D0B9FB7E5}"/>
    <hyperlink ref="D392" r:id="rId90" display="https://nam11.safelinks.protection.outlook.com/?url=https%3A%2F%2Fco2.myclimate.org%2Fen%2Fevent_calculators%2Fnew&amp;data=05%7C01%7Charley.addison%40rxglobal.com%7Cfa50e54c3d044c8dcf2c08db3f696cad%7C9274ee3f94254109a27f9fb15c10675d%7C0%7C0%7C638173495427253636%7CUnknown%7CTWFpbGZsb3d8eyJWIjoiMC4wLjAwMDAiLCJQIjoiV2luMzIiLCJBTiI6Ik1haWwiLCJXVCI6Mn0%3D%7C3000%7C%7C%7C&amp;sdata=g9vtnE1zwSrjUI6J2BxkDh9ZmZOHUuA8Vw%2BNTchDLZg%3D&amp;reserved=0" xr:uid="{E5110BF8-DED5-4F07-AAD0-1AFF9DEBF178}"/>
    <hyperlink ref="D395" r:id="rId91" display="https://nam11.safelinks.protection.outlook.com/?url=https%3A%2F%2Fterrapass.com%2Fcarbon-footprint-calculator&amp;data=05%7C01%7Charley.addison%40rxglobal.com%7Cfa50e54c3d044c8dcf2c08db3f696cad%7C9274ee3f94254109a27f9fb15c10675d%7C0%7C0%7C638173495427409879%7CUnknown%7CTWFpbGZsb3d8eyJWIjoiMC4wLjAwMDAiLCJQIjoiV2luMzIiLCJBTiI6Ik1haWwiLCJXVCI6Mn0%3D%7C3000%7C%7C%7C&amp;sdata=NtnOR7c%2BusblnNddXI9EJEtbjkh8p4K0Ddgb%2F8g7118%3D&amp;reserved=0" xr:uid="{B77843EB-1A3D-46BE-BB2B-628C74C33BC4}"/>
    <hyperlink ref="D396" r:id="rId92" display="https://nam11.safelinks.protection.outlook.com/?url=http%3A%2F%2Fwww.jhsph.edu%2Fresearch%2Fcenters-and-institutes%2Fjohns-hopkins-center-for-a-livable-future%2F_pdf%2Fresearch%2Fclf_reports%2Fkim_neff_carbon_calculators.pdf&amp;data=05%7C01%7Charley.addison%40rxglobal.com%7Cfa50e54c3d044c8dcf2c08db3f696cad%7C9274ee3f94254109a27f9fb15c10675d%7C0%7C0%7C638173495427409879%7CUnknown%7CTWFpbGZsb3d8eyJWIjoiMC4wLjAwMDAiLCJQIjoiV2luMzIiLCJBTiI6Ik1haWwiLCJXVCI6Mn0%3D%7C3000%7C%7C%7C&amp;sdata=0sk4G%2FC93y0DvJV7bxnEuqFMqYPOQk9DYPchtjQ0%2FJQ%3D&amp;reserved=0" xr:uid="{9BAC9273-A174-4CBA-9691-139EBCB5C3CB}"/>
    <hyperlink ref="D397" r:id="rId93" display="https://nam11.safelinks.protection.outlook.com/?url=https%3A%2F%2Fgreeneventstool.com%2Fcarbon-footprint-calculator%2F&amp;data=05%7C01%7Charley.addison%40rxglobal.com%7Cfa50e54c3d044c8dcf2c08db3f696cad%7C9274ee3f94254109a27f9fb15c10675d%7C0%7C0%7C638173495427409879%7CUnknown%7CTWFpbGZsb3d8eyJWIjoiMC4wLjAwMDAiLCJQIjoiV2luMzIiLCJBTiI6Ik1haWwiLCJXVCI6Mn0%3D%7C3000%7C%7C%7C&amp;sdata=vDCDLxECN0OEQveiXSdWD2jmHaAJFDMyblJnjVslPoY%3D&amp;reserved=0" xr:uid="{B88D5B8F-61C1-4C15-B14A-6239C736119C}"/>
    <hyperlink ref="A337" r:id="rId94" display="https://www.weforum.org/agenda/2022/11/cop27-3-insights-organizations-reduce-scope-3-emissions/" xr:uid="{7481F493-E217-4FEE-8059-2EC4B664D43E}"/>
  </hyperlinks>
  <pageMargins left="0.7" right="0.7" top="0.75" bottom="0.75" header="0.3" footer="0.3"/>
  <pageSetup paperSize="9" orientation="portrait" r:id="rId95"/>
  <drawing r:id="rId9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6364D-6808-4AD8-97D9-D88597249571}">
  <sheetPr codeName="Sheet6"/>
  <dimension ref="A1:X60"/>
  <sheetViews>
    <sheetView topLeftCell="A4" zoomScale="70" zoomScaleNormal="70" workbookViewId="0">
      <selection activeCell="L101" sqref="L101"/>
    </sheetView>
  </sheetViews>
  <sheetFormatPr baseColWidth="10" defaultColWidth="8.7109375" defaultRowHeight="12.75" x14ac:dyDescent="0.2"/>
  <cols>
    <col min="1" max="1" width="32.140625" style="45" customWidth="1"/>
    <col min="2" max="6" width="19.5703125" style="45" customWidth="1"/>
    <col min="7" max="7" width="42.140625" style="45" customWidth="1"/>
    <col min="8" max="8" width="21.85546875" style="45" customWidth="1"/>
    <col min="9" max="9" width="19.85546875" style="45" customWidth="1"/>
    <col min="10" max="10" width="47.28515625" style="45" customWidth="1"/>
    <col min="11" max="11" width="19.140625" style="45" customWidth="1"/>
    <col min="12" max="12" width="12.42578125" style="45" customWidth="1"/>
    <col min="13" max="13" width="10.140625" style="45" customWidth="1"/>
    <col min="14" max="14" width="28.85546875" style="45" customWidth="1"/>
    <col min="15" max="16" width="19.5703125" style="45" customWidth="1"/>
    <col min="17" max="17" width="37.140625" style="45" customWidth="1"/>
    <col min="18" max="16384" width="8.7109375" style="45"/>
  </cols>
  <sheetData>
    <row r="1" spans="1:18" s="7" customFormat="1" ht="19.5" x14ac:dyDescent="0.3">
      <c r="A1" s="11" t="s">
        <v>685</v>
      </c>
      <c r="J1" s="7" t="s">
        <v>686</v>
      </c>
      <c r="N1" s="7" t="s">
        <v>687</v>
      </c>
    </row>
    <row r="2" spans="1:18" customFormat="1" ht="28.5" x14ac:dyDescent="0.3">
      <c r="A2" s="12" t="s">
        <v>688</v>
      </c>
      <c r="B2" s="13" t="s">
        <v>689</v>
      </c>
      <c r="C2" s="14" t="s">
        <v>690</v>
      </c>
      <c r="D2" s="14"/>
      <c r="E2" s="15" t="s">
        <v>691</v>
      </c>
      <c r="F2" s="15" t="s">
        <v>692</v>
      </c>
      <c r="G2" s="12" t="s">
        <v>693</v>
      </c>
      <c r="H2" s="16" t="s">
        <v>694</v>
      </c>
      <c r="I2" s="17" t="s">
        <v>695</v>
      </c>
      <c r="J2" s="18" t="s">
        <v>696</v>
      </c>
      <c r="K2" s="19" t="s">
        <v>697</v>
      </c>
      <c r="L2" s="20"/>
      <c r="M2" s="20"/>
      <c r="N2" s="21" t="s">
        <v>688</v>
      </c>
      <c r="O2" s="22" t="s">
        <v>689</v>
      </c>
      <c r="P2" s="23" t="s">
        <v>690</v>
      </c>
      <c r="Q2" s="21" t="s">
        <v>693</v>
      </c>
    </row>
    <row r="3" spans="1:18" customFormat="1" ht="15" x14ac:dyDescent="0.25">
      <c r="A3" s="24" t="s">
        <v>698</v>
      </c>
      <c r="B3" s="25" t="s">
        <v>699</v>
      </c>
      <c r="C3" s="25" t="s">
        <v>699</v>
      </c>
      <c r="D3" s="25"/>
      <c r="E3" s="26">
        <v>360</v>
      </c>
      <c r="F3" s="26">
        <f>SUM(E3)/1000</f>
        <v>0.36</v>
      </c>
      <c r="G3" s="24" t="s">
        <v>700</v>
      </c>
      <c r="H3" s="27" t="s">
        <v>554</v>
      </c>
      <c r="I3" s="28">
        <v>21.280193798449599</v>
      </c>
      <c r="J3" s="28" t="s">
        <v>701</v>
      </c>
      <c r="K3" s="29">
        <f t="shared" ref="K3:K23" si="0">SUM(I3)*F3</f>
        <v>7.6608697674418549</v>
      </c>
      <c r="L3" s="30"/>
      <c r="M3" s="30"/>
      <c r="N3" s="31" t="s">
        <v>702</v>
      </c>
      <c r="O3" s="32" t="s">
        <v>703</v>
      </c>
      <c r="P3" s="33" t="s">
        <v>704</v>
      </c>
      <c r="Q3" s="31" t="s">
        <v>702</v>
      </c>
      <c r="R3" s="257">
        <f>SUM(500*2.394)</f>
        <v>1197</v>
      </c>
    </row>
    <row r="4" spans="1:18" customFormat="1" ht="15" x14ac:dyDescent="0.25">
      <c r="A4" s="24" t="s">
        <v>705</v>
      </c>
      <c r="B4" s="25" t="s">
        <v>706</v>
      </c>
      <c r="C4" s="25" t="s">
        <v>706</v>
      </c>
      <c r="D4" s="25"/>
      <c r="E4" s="26">
        <v>70</v>
      </c>
      <c r="F4" s="26">
        <f t="shared" ref="F4:F23" si="1">SUM(E4)/1000</f>
        <v>7.0000000000000007E-2</v>
      </c>
      <c r="G4" s="24" t="s">
        <v>707</v>
      </c>
      <c r="H4" s="27" t="s">
        <v>554</v>
      </c>
      <c r="I4" s="28">
        <v>21.280193798449609</v>
      </c>
      <c r="J4" s="28" t="s">
        <v>701</v>
      </c>
      <c r="K4" s="29">
        <f t="shared" si="0"/>
        <v>1.4896135658914729</v>
      </c>
      <c r="L4" s="30"/>
      <c r="M4" s="30"/>
      <c r="N4" s="31" t="s">
        <v>708</v>
      </c>
      <c r="O4" s="34" t="s">
        <v>709</v>
      </c>
      <c r="P4" s="35" t="s">
        <v>710</v>
      </c>
      <c r="Q4" s="31" t="s">
        <v>708</v>
      </c>
      <c r="R4" s="257">
        <f>SUM(500*2.415)</f>
        <v>1207.5</v>
      </c>
    </row>
    <row r="5" spans="1:18" customFormat="1" ht="15" x14ac:dyDescent="0.25">
      <c r="A5" s="24" t="s">
        <v>711</v>
      </c>
      <c r="B5" s="25" t="s">
        <v>712</v>
      </c>
      <c r="C5" s="25" t="s">
        <v>712</v>
      </c>
      <c r="D5" s="25"/>
      <c r="E5" s="26">
        <v>10</v>
      </c>
      <c r="F5" s="26">
        <f t="shared" si="1"/>
        <v>0.01</v>
      </c>
      <c r="G5" s="24" t="s">
        <v>713</v>
      </c>
      <c r="H5" s="27" t="s">
        <v>554</v>
      </c>
      <c r="I5" s="28">
        <v>21.280193798449609</v>
      </c>
      <c r="J5" s="28" t="s">
        <v>714</v>
      </c>
      <c r="K5" s="29">
        <f t="shared" si="0"/>
        <v>0.21280193798449609</v>
      </c>
      <c r="L5" s="30"/>
      <c r="M5" s="30"/>
      <c r="N5" s="31" t="s">
        <v>715</v>
      </c>
      <c r="O5" s="34" t="s">
        <v>716</v>
      </c>
      <c r="P5" s="35" t="s">
        <v>717</v>
      </c>
      <c r="Q5" s="31" t="s">
        <v>718</v>
      </c>
      <c r="R5" s="257">
        <f>SUM(500*1.486)</f>
        <v>743</v>
      </c>
    </row>
    <row r="6" spans="1:18" customFormat="1" ht="15" x14ac:dyDescent="0.25">
      <c r="A6" s="24" t="s">
        <v>719</v>
      </c>
      <c r="B6" s="36" t="s">
        <v>720</v>
      </c>
      <c r="C6" s="37" t="s">
        <v>721</v>
      </c>
      <c r="D6" s="37"/>
      <c r="E6" s="26">
        <v>7</v>
      </c>
      <c r="F6" s="26">
        <f t="shared" si="1"/>
        <v>7.0000000000000001E-3</v>
      </c>
      <c r="G6" s="24" t="s">
        <v>722</v>
      </c>
      <c r="H6" s="27" t="s">
        <v>554</v>
      </c>
      <c r="I6" s="28">
        <v>21.280193798449609</v>
      </c>
      <c r="J6" s="28" t="s">
        <v>701</v>
      </c>
      <c r="K6" s="29">
        <f t="shared" si="0"/>
        <v>0.14896135658914728</v>
      </c>
      <c r="L6" s="30"/>
      <c r="M6" s="30"/>
      <c r="N6" s="31" t="s">
        <v>723</v>
      </c>
      <c r="O6" s="32" t="s">
        <v>724</v>
      </c>
      <c r="P6" s="33" t="s">
        <v>725</v>
      </c>
      <c r="Q6" s="31" t="s">
        <v>718</v>
      </c>
      <c r="R6" s="257">
        <f>SUM(500*2.055)</f>
        <v>1027.5</v>
      </c>
    </row>
    <row r="7" spans="1:18" customFormat="1" ht="15" x14ac:dyDescent="0.25">
      <c r="A7" s="24" t="s">
        <v>726</v>
      </c>
      <c r="B7" s="25" t="s">
        <v>727</v>
      </c>
      <c r="C7" s="38" t="s">
        <v>728</v>
      </c>
      <c r="D7" s="38"/>
      <c r="E7" s="39">
        <v>134</v>
      </c>
      <c r="F7" s="26">
        <f t="shared" si="1"/>
        <v>0.13400000000000001</v>
      </c>
      <c r="G7" s="24" t="s">
        <v>726</v>
      </c>
      <c r="H7" s="27" t="s">
        <v>729</v>
      </c>
      <c r="I7" s="28">
        <v>21.280193798449609</v>
      </c>
      <c r="J7" s="28" t="s">
        <v>196</v>
      </c>
      <c r="K7" s="29">
        <f t="shared" si="0"/>
        <v>2.851545968992248</v>
      </c>
      <c r="L7" s="30"/>
      <c r="M7" s="30"/>
      <c r="N7" s="31" t="s">
        <v>730</v>
      </c>
      <c r="O7" s="34" t="s">
        <v>731</v>
      </c>
      <c r="P7" s="33" t="s">
        <v>732</v>
      </c>
      <c r="Q7" s="31" t="s">
        <v>702</v>
      </c>
      <c r="R7" s="257">
        <f>SUM(500*0.089)</f>
        <v>44.5</v>
      </c>
    </row>
    <row r="8" spans="1:18" customFormat="1" ht="15" x14ac:dyDescent="0.25">
      <c r="A8" s="24" t="s">
        <v>733</v>
      </c>
      <c r="B8" s="25" t="s">
        <v>734</v>
      </c>
      <c r="C8" s="38" t="s">
        <v>735</v>
      </c>
      <c r="D8" s="38" t="e">
        <f>500*C8</f>
        <v>#VALUE!</v>
      </c>
      <c r="E8" s="40">
        <v>0.5</v>
      </c>
      <c r="F8" s="26">
        <f t="shared" si="1"/>
        <v>5.0000000000000001E-4</v>
      </c>
      <c r="G8" s="24" t="s">
        <v>736</v>
      </c>
      <c r="H8" s="27" t="s">
        <v>729</v>
      </c>
      <c r="I8" s="28">
        <v>21.280193798449609</v>
      </c>
      <c r="J8" s="28" t="s">
        <v>737</v>
      </c>
      <c r="K8" s="29">
        <f t="shared" si="0"/>
        <v>1.0640096899224806E-2</v>
      </c>
      <c r="L8" s="30"/>
      <c r="M8" s="30"/>
      <c r="N8" s="31" t="s">
        <v>738</v>
      </c>
      <c r="O8" s="32" t="s">
        <v>739</v>
      </c>
      <c r="P8" s="32" t="s">
        <v>739</v>
      </c>
      <c r="Q8" s="31" t="s">
        <v>738</v>
      </c>
    </row>
    <row r="9" spans="1:18" customFormat="1" ht="14.45" customHeight="1" x14ac:dyDescent="0.25">
      <c r="A9" s="24" t="s">
        <v>273</v>
      </c>
      <c r="B9" s="41" t="s">
        <v>740</v>
      </c>
      <c r="C9" s="37" t="s">
        <v>741</v>
      </c>
      <c r="D9" s="37"/>
      <c r="E9" s="26">
        <v>14</v>
      </c>
      <c r="F9" s="26">
        <f t="shared" si="1"/>
        <v>1.4E-2</v>
      </c>
      <c r="G9" s="24" t="s">
        <v>722</v>
      </c>
      <c r="H9" s="27" t="s">
        <v>729</v>
      </c>
      <c r="I9" s="28">
        <v>0.98470835000000001</v>
      </c>
      <c r="J9" s="28" t="s">
        <v>701</v>
      </c>
      <c r="K9" s="29">
        <f t="shared" si="0"/>
        <v>1.37859169E-2</v>
      </c>
      <c r="L9" s="30"/>
      <c r="M9" s="30"/>
      <c r="N9" s="31" t="s">
        <v>742</v>
      </c>
      <c r="O9" s="32" t="s">
        <v>743</v>
      </c>
      <c r="P9" s="32" t="s">
        <v>743</v>
      </c>
      <c r="Q9" s="31" t="s">
        <v>744</v>
      </c>
    </row>
    <row r="10" spans="1:18" customFormat="1" ht="14.1" customHeight="1" x14ac:dyDescent="0.25">
      <c r="A10" s="24" t="s">
        <v>42</v>
      </c>
      <c r="B10" s="41" t="s">
        <v>745</v>
      </c>
      <c r="C10" s="37" t="s">
        <v>746</v>
      </c>
      <c r="D10" s="37"/>
      <c r="E10" s="26">
        <v>179</v>
      </c>
      <c r="F10" s="26">
        <f t="shared" si="1"/>
        <v>0.17899999999999999</v>
      </c>
      <c r="G10" s="24" t="s">
        <v>42</v>
      </c>
      <c r="H10" s="27" t="s">
        <v>729</v>
      </c>
      <c r="I10" s="28">
        <v>21.280193798449609</v>
      </c>
      <c r="J10" s="28" t="s">
        <v>196</v>
      </c>
      <c r="K10" s="29">
        <f t="shared" si="0"/>
        <v>3.80915468992248</v>
      </c>
      <c r="L10" s="30"/>
      <c r="M10" s="30"/>
      <c r="N10" s="31" t="s">
        <v>747</v>
      </c>
      <c r="O10" s="32" t="s">
        <v>743</v>
      </c>
      <c r="P10" s="32" t="s">
        <v>739</v>
      </c>
      <c r="Q10" s="31" t="s">
        <v>748</v>
      </c>
    </row>
    <row r="11" spans="1:18" customFormat="1" ht="15" x14ac:dyDescent="0.25">
      <c r="A11" s="24" t="s">
        <v>749</v>
      </c>
      <c r="B11" s="36" t="s">
        <v>750</v>
      </c>
      <c r="C11" s="37" t="s">
        <v>751</v>
      </c>
      <c r="D11" s="37"/>
      <c r="E11" s="26">
        <v>28</v>
      </c>
      <c r="F11" s="26">
        <f t="shared" si="1"/>
        <v>2.8000000000000001E-2</v>
      </c>
      <c r="G11" s="24" t="s">
        <v>726</v>
      </c>
      <c r="H11" s="27" t="s">
        <v>729</v>
      </c>
      <c r="I11" s="28">
        <v>21.280193798449609</v>
      </c>
      <c r="J11" s="28" t="s">
        <v>196</v>
      </c>
      <c r="K11" s="29">
        <f t="shared" si="0"/>
        <v>0.5958454263565891</v>
      </c>
      <c r="L11" s="30"/>
      <c r="M11" s="30"/>
      <c r="N11" s="31" t="s">
        <v>752</v>
      </c>
      <c r="O11" s="34" t="s">
        <v>753</v>
      </c>
      <c r="P11" s="32" t="s">
        <v>743</v>
      </c>
      <c r="Q11" s="31" t="s">
        <v>754</v>
      </c>
    </row>
    <row r="12" spans="1:18" customFormat="1" ht="15" x14ac:dyDescent="0.25">
      <c r="A12" s="24" t="s">
        <v>42</v>
      </c>
      <c r="B12" s="41" t="s">
        <v>755</v>
      </c>
      <c r="C12" s="37" t="s">
        <v>756</v>
      </c>
      <c r="D12" s="37"/>
      <c r="E12" s="26">
        <v>215</v>
      </c>
      <c r="F12" s="26">
        <f t="shared" si="1"/>
        <v>0.215</v>
      </c>
      <c r="G12" s="24" t="s">
        <v>42</v>
      </c>
      <c r="H12" s="27" t="s">
        <v>729</v>
      </c>
      <c r="I12" s="28">
        <v>21.280193798449609</v>
      </c>
      <c r="J12" s="28" t="s">
        <v>196</v>
      </c>
      <c r="K12" s="29">
        <f t="shared" si="0"/>
        <v>4.575241666666666</v>
      </c>
      <c r="L12" s="30"/>
      <c r="M12" s="30"/>
      <c r="N12" s="31" t="s">
        <v>757</v>
      </c>
      <c r="O12" s="32" t="s">
        <v>743</v>
      </c>
      <c r="P12" s="32" t="s">
        <v>743</v>
      </c>
      <c r="Q12" s="31" t="s">
        <v>744</v>
      </c>
    </row>
    <row r="13" spans="1:18" customFormat="1" ht="15" x14ac:dyDescent="0.25">
      <c r="A13" s="24" t="s">
        <v>758</v>
      </c>
      <c r="B13" s="25" t="s">
        <v>759</v>
      </c>
      <c r="C13" s="25" t="s">
        <v>760</v>
      </c>
      <c r="D13" s="25"/>
      <c r="E13" s="26">
        <v>13.6</v>
      </c>
      <c r="F13" s="26">
        <f>SUM(E13)/1000</f>
        <v>1.3599999999999999E-2</v>
      </c>
      <c r="G13" s="24" t="s">
        <v>304</v>
      </c>
      <c r="H13" s="27" t="s">
        <v>729</v>
      </c>
      <c r="I13" s="28">
        <v>21.280193798449609</v>
      </c>
      <c r="J13" s="28" t="s">
        <v>761</v>
      </c>
      <c r="K13" s="29">
        <f t="shared" si="0"/>
        <v>0.28941063565891467</v>
      </c>
      <c r="L13" s="30"/>
      <c r="M13" s="30"/>
      <c r="N13" s="31" t="s">
        <v>762</v>
      </c>
      <c r="O13" s="32" t="s">
        <v>739</v>
      </c>
      <c r="P13" s="32" t="s">
        <v>739</v>
      </c>
      <c r="Q13" s="31" t="s">
        <v>748</v>
      </c>
    </row>
    <row r="14" spans="1:18" customFormat="1" ht="15" x14ac:dyDescent="0.25">
      <c r="A14" s="24" t="s">
        <v>42</v>
      </c>
      <c r="B14" s="41" t="s">
        <v>763</v>
      </c>
      <c r="C14" s="37" t="s">
        <v>764</v>
      </c>
      <c r="D14" s="37"/>
      <c r="E14" s="26">
        <v>13.5</v>
      </c>
      <c r="F14" s="26">
        <f t="shared" si="1"/>
        <v>1.35E-2</v>
      </c>
      <c r="G14" s="24" t="s">
        <v>42</v>
      </c>
      <c r="H14" s="27" t="s">
        <v>729</v>
      </c>
      <c r="I14" s="28">
        <v>21.280193798449609</v>
      </c>
      <c r="J14" s="28" t="s">
        <v>196</v>
      </c>
      <c r="K14" s="29">
        <f t="shared" si="0"/>
        <v>0.2872826162790697</v>
      </c>
      <c r="L14" s="30"/>
      <c r="M14" s="30"/>
      <c r="N14" s="31" t="s">
        <v>317</v>
      </c>
      <c r="O14" s="42" t="s">
        <v>765</v>
      </c>
      <c r="P14" s="32" t="s">
        <v>765</v>
      </c>
      <c r="Q14" s="31" t="s">
        <v>766</v>
      </c>
    </row>
    <row r="15" spans="1:18" customFormat="1" ht="15" x14ac:dyDescent="0.25">
      <c r="A15" s="24" t="s">
        <v>767</v>
      </c>
      <c r="B15" s="43" t="s">
        <v>768</v>
      </c>
      <c r="C15" s="37" t="s">
        <v>769</v>
      </c>
      <c r="D15" s="37"/>
      <c r="E15" s="26">
        <v>0.51200000000000001</v>
      </c>
      <c r="F15" s="26">
        <f t="shared" si="1"/>
        <v>5.1199999999999998E-4</v>
      </c>
      <c r="G15" s="24" t="s">
        <v>770</v>
      </c>
      <c r="H15" s="27" t="s">
        <v>729</v>
      </c>
      <c r="I15" s="28">
        <v>21.280193798449609</v>
      </c>
      <c r="J15" s="28" t="s">
        <v>771</v>
      </c>
      <c r="K15" s="29">
        <f t="shared" si="0"/>
        <v>1.0895459224806199E-2</v>
      </c>
      <c r="L15" s="30"/>
      <c r="M15" s="30"/>
      <c r="N15" s="31" t="s">
        <v>772</v>
      </c>
      <c r="O15" s="32" t="s">
        <v>773</v>
      </c>
      <c r="P15" s="32" t="s">
        <v>774</v>
      </c>
      <c r="Q15" s="31" t="s">
        <v>313</v>
      </c>
    </row>
    <row r="16" spans="1:18" customFormat="1" ht="15" x14ac:dyDescent="0.25">
      <c r="A16" s="24" t="s">
        <v>284</v>
      </c>
      <c r="B16" s="41" t="s">
        <v>775</v>
      </c>
      <c r="C16" s="36" t="s">
        <v>776</v>
      </c>
      <c r="D16" s="36"/>
      <c r="E16" s="26">
        <v>0.92</v>
      </c>
      <c r="F16" s="26">
        <f t="shared" si="1"/>
        <v>9.2000000000000003E-4</v>
      </c>
      <c r="G16" s="24" t="s">
        <v>777</v>
      </c>
      <c r="H16" s="27" t="s">
        <v>58</v>
      </c>
      <c r="I16" s="28">
        <v>467</v>
      </c>
      <c r="J16" s="28"/>
      <c r="K16" s="29">
        <f t="shared" si="0"/>
        <v>0.42964000000000002</v>
      </c>
      <c r="L16" s="30"/>
      <c r="M16" s="30"/>
      <c r="N16" s="31" t="s">
        <v>778</v>
      </c>
      <c r="O16" s="32" t="s">
        <v>739</v>
      </c>
      <c r="P16" s="32" t="s">
        <v>739</v>
      </c>
      <c r="Q16" s="31" t="s">
        <v>736</v>
      </c>
    </row>
    <row r="17" spans="1:24" customFormat="1" ht="15" x14ac:dyDescent="0.25">
      <c r="A17" s="24" t="s">
        <v>285</v>
      </c>
      <c r="B17" s="41" t="s">
        <v>775</v>
      </c>
      <c r="C17" s="36" t="s">
        <v>779</v>
      </c>
      <c r="D17" s="36"/>
      <c r="E17" s="26">
        <v>2.8</v>
      </c>
      <c r="F17" s="26">
        <f t="shared" si="1"/>
        <v>2.8E-3</v>
      </c>
      <c r="G17" s="24" t="s">
        <v>777</v>
      </c>
      <c r="H17" s="27" t="s">
        <v>58</v>
      </c>
      <c r="I17" s="28">
        <v>467</v>
      </c>
      <c r="J17" s="28"/>
      <c r="K17" s="29">
        <f t="shared" si="0"/>
        <v>1.3076000000000001</v>
      </c>
      <c r="L17" s="30"/>
      <c r="M17" s="30"/>
      <c r="N17" s="31" t="s">
        <v>780</v>
      </c>
      <c r="O17" s="32" t="s">
        <v>739</v>
      </c>
      <c r="P17" s="32" t="s">
        <v>739</v>
      </c>
      <c r="Q17" s="31" t="s">
        <v>780</v>
      </c>
    </row>
    <row r="18" spans="1:24" customFormat="1" ht="15" x14ac:dyDescent="0.25">
      <c r="A18" s="24" t="s">
        <v>286</v>
      </c>
      <c r="B18" s="41" t="s">
        <v>775</v>
      </c>
      <c r="C18" s="36" t="s">
        <v>781</v>
      </c>
      <c r="D18" s="36"/>
      <c r="E18" s="26">
        <v>42.6</v>
      </c>
      <c r="F18" s="26">
        <f t="shared" si="1"/>
        <v>4.2599999999999999E-2</v>
      </c>
      <c r="G18" s="24" t="s">
        <v>777</v>
      </c>
      <c r="H18" s="27" t="s">
        <v>58</v>
      </c>
      <c r="I18" s="28">
        <v>467</v>
      </c>
      <c r="J18" s="28"/>
      <c r="K18" s="29">
        <f t="shared" si="0"/>
        <v>19.894199999999998</v>
      </c>
      <c r="L18" s="30"/>
      <c r="M18" s="30"/>
    </row>
    <row r="19" spans="1:24" customFormat="1" ht="15" x14ac:dyDescent="0.25">
      <c r="A19" s="24" t="s">
        <v>287</v>
      </c>
      <c r="B19" s="37" t="s">
        <v>782</v>
      </c>
      <c r="C19" s="36" t="s">
        <v>783</v>
      </c>
      <c r="D19" s="36"/>
      <c r="E19" s="26">
        <v>3.04</v>
      </c>
      <c r="F19" s="26">
        <f t="shared" si="1"/>
        <v>3.0400000000000002E-3</v>
      </c>
      <c r="G19" s="24" t="s">
        <v>777</v>
      </c>
      <c r="H19" s="27" t="s">
        <v>58</v>
      </c>
      <c r="I19" s="28">
        <v>467</v>
      </c>
      <c r="J19" s="28"/>
      <c r="K19" s="29">
        <f t="shared" si="0"/>
        <v>1.4196800000000001</v>
      </c>
      <c r="L19" s="30"/>
      <c r="M19" s="30"/>
    </row>
    <row r="20" spans="1:24" customFormat="1" ht="15" x14ac:dyDescent="0.25">
      <c r="A20" s="24" t="s">
        <v>289</v>
      </c>
      <c r="B20" s="37" t="s">
        <v>784</v>
      </c>
      <c r="C20" s="36" t="s">
        <v>785</v>
      </c>
      <c r="D20" s="36"/>
      <c r="E20" s="26">
        <v>4.3</v>
      </c>
      <c r="F20" s="26">
        <f t="shared" si="1"/>
        <v>4.3E-3</v>
      </c>
      <c r="G20" s="24" t="s">
        <v>777</v>
      </c>
      <c r="H20" s="27" t="s">
        <v>58</v>
      </c>
      <c r="I20" s="28">
        <v>467</v>
      </c>
      <c r="J20" s="28"/>
      <c r="K20" s="29">
        <f t="shared" si="0"/>
        <v>2.0081000000000002</v>
      </c>
      <c r="L20" s="30"/>
      <c r="M20" s="30"/>
    </row>
    <row r="21" spans="1:24" customFormat="1" ht="15" x14ac:dyDescent="0.25">
      <c r="A21" s="24" t="s">
        <v>290</v>
      </c>
      <c r="B21" s="37" t="s">
        <v>786</v>
      </c>
      <c r="C21" s="36" t="s">
        <v>787</v>
      </c>
      <c r="D21" s="36"/>
      <c r="E21" s="26">
        <v>3.77</v>
      </c>
      <c r="F21" s="26">
        <f t="shared" si="1"/>
        <v>3.7699999999999999E-3</v>
      </c>
      <c r="G21" s="24" t="s">
        <v>777</v>
      </c>
      <c r="H21" s="27" t="s">
        <v>58</v>
      </c>
      <c r="I21" s="28">
        <v>467</v>
      </c>
      <c r="J21" s="28"/>
      <c r="K21" s="29">
        <f t="shared" si="0"/>
        <v>1.7605899999999999</v>
      </c>
      <c r="L21" s="30"/>
      <c r="M21" s="30"/>
    </row>
    <row r="22" spans="1:24" customFormat="1" ht="15" x14ac:dyDescent="0.25">
      <c r="A22" s="24" t="s">
        <v>291</v>
      </c>
      <c r="B22" s="36" t="s">
        <v>788</v>
      </c>
      <c r="C22" s="36" t="s">
        <v>789</v>
      </c>
      <c r="D22" s="36"/>
      <c r="E22" s="26">
        <v>1.62</v>
      </c>
      <c r="F22" s="26">
        <f t="shared" si="1"/>
        <v>1.6200000000000001E-3</v>
      </c>
      <c r="G22" s="24" t="s">
        <v>777</v>
      </c>
      <c r="H22" s="27" t="s">
        <v>58</v>
      </c>
      <c r="I22" s="28">
        <v>467</v>
      </c>
      <c r="J22" s="28"/>
      <c r="K22" s="29">
        <f t="shared" si="0"/>
        <v>0.7565400000000001</v>
      </c>
      <c r="L22" s="30"/>
      <c r="M22" s="30"/>
    </row>
    <row r="23" spans="1:24" customFormat="1" ht="15" x14ac:dyDescent="0.25">
      <c r="A23" s="24" t="s">
        <v>292</v>
      </c>
      <c r="B23" s="36" t="s">
        <v>788</v>
      </c>
      <c r="C23" s="25" t="s">
        <v>790</v>
      </c>
      <c r="D23" s="25"/>
      <c r="E23" s="26">
        <v>0.63800000000000001</v>
      </c>
      <c r="F23" s="26">
        <f t="shared" si="1"/>
        <v>6.38E-4</v>
      </c>
      <c r="G23" s="24" t="s">
        <v>777</v>
      </c>
      <c r="H23" s="27" t="s">
        <v>58</v>
      </c>
      <c r="I23" s="28">
        <v>467</v>
      </c>
      <c r="J23" s="28"/>
      <c r="K23" s="29">
        <f t="shared" si="0"/>
        <v>0.29794599999999999</v>
      </c>
      <c r="L23" s="30"/>
      <c r="M23" s="30"/>
      <c r="O23" s="3"/>
    </row>
    <row r="24" spans="1:24" ht="15" x14ac:dyDescent="0.25">
      <c r="A24"/>
      <c r="B24"/>
      <c r="C24"/>
      <c r="D24"/>
      <c r="E24" s="2"/>
      <c r="F24" s="2"/>
      <c r="G24" s="2"/>
      <c r="H24" s="2"/>
      <c r="I24" s="2"/>
      <c r="J24" s="2"/>
      <c r="K24" s="44">
        <f>SUM(K3:K23)</f>
        <v>49.830345104806966</v>
      </c>
      <c r="L24" s="2" t="s">
        <v>791</v>
      </c>
      <c r="M24" s="2"/>
      <c r="O24" s="3"/>
    </row>
    <row r="25" spans="1:24" ht="15" x14ac:dyDescent="0.25">
      <c r="A25"/>
      <c r="B25"/>
      <c r="C25"/>
      <c r="D25"/>
      <c r="E25" s="46"/>
      <c r="F25" s="46"/>
      <c r="G25"/>
      <c r="H25"/>
      <c r="I25"/>
      <c r="J25"/>
      <c r="K25"/>
      <c r="L25"/>
      <c r="M25"/>
      <c r="O25" s="3"/>
    </row>
    <row r="26" spans="1:24" ht="15" x14ac:dyDescent="0.25">
      <c r="A26" t="s">
        <v>792</v>
      </c>
      <c r="B26"/>
      <c r="C26"/>
      <c r="D26"/>
      <c r="E26" s="47"/>
      <c r="F26" s="47"/>
      <c r="G26" s="2"/>
      <c r="H26" s="2"/>
      <c r="I26" s="2"/>
      <c r="J26" s="2"/>
      <c r="K26" s="2"/>
      <c r="L26" s="2"/>
      <c r="M26" s="2"/>
      <c r="O26" s="3"/>
    </row>
    <row r="27" spans="1:24" ht="15" x14ac:dyDescent="0.25">
      <c r="A27" t="s">
        <v>793</v>
      </c>
      <c r="B27"/>
      <c r="C27"/>
      <c r="D27"/>
      <c r="E27">
        <f>SUM(500*0.001)</f>
        <v>0.5</v>
      </c>
      <c r="F27"/>
      <c r="G27"/>
      <c r="H27"/>
      <c r="I27"/>
      <c r="J27"/>
      <c r="K27"/>
      <c r="L27"/>
      <c r="M27"/>
      <c r="O27" s="3"/>
    </row>
    <row r="28" spans="1:24" ht="15" x14ac:dyDescent="0.25">
      <c r="A28" t="s">
        <v>794</v>
      </c>
      <c r="B28"/>
      <c r="C28"/>
      <c r="D28"/>
      <c r="E28"/>
      <c r="F28"/>
      <c r="G28"/>
      <c r="H28"/>
      <c r="I28"/>
      <c r="J28"/>
      <c r="K28"/>
      <c r="L28"/>
      <c r="M28"/>
    </row>
    <row r="29" spans="1:24" x14ac:dyDescent="0.2">
      <c r="A29" s="45" t="s">
        <v>794</v>
      </c>
    </row>
    <row r="30" spans="1:24" ht="15" x14ac:dyDescent="0.2">
      <c r="O30" s="3"/>
    </row>
    <row r="31" spans="1:24" ht="15" x14ac:dyDescent="0.2">
      <c r="O31" s="3"/>
    </row>
    <row r="32" spans="1:24" ht="19.5" x14ac:dyDescent="0.3">
      <c r="N32" s="7"/>
      <c r="O32" s="7"/>
      <c r="X32" s="3"/>
    </row>
    <row r="33" spans="24:24" customFormat="1" ht="15" x14ac:dyDescent="0.25">
      <c r="X33" s="3"/>
    </row>
    <row r="34" spans="24:24" customFormat="1" ht="15" x14ac:dyDescent="0.25">
      <c r="X34" s="3"/>
    </row>
    <row r="35" spans="24:24" customFormat="1" ht="15" x14ac:dyDescent="0.25"/>
    <row r="36" spans="24:24" customFormat="1" ht="15" x14ac:dyDescent="0.25"/>
    <row r="37" spans="24:24" customFormat="1" ht="15" x14ac:dyDescent="0.25"/>
    <row r="38" spans="24:24" customFormat="1" ht="15" x14ac:dyDescent="0.25"/>
    <row r="39" spans="24:24" customFormat="1" ht="15" x14ac:dyDescent="0.25"/>
    <row r="40" spans="24:24" customFormat="1" ht="15" x14ac:dyDescent="0.25"/>
    <row r="41" spans="24:24" customFormat="1" ht="15" x14ac:dyDescent="0.25"/>
    <row r="42" spans="24:24" customFormat="1" ht="15" x14ac:dyDescent="0.25"/>
    <row r="43" spans="24:24" customFormat="1" ht="15" x14ac:dyDescent="0.25"/>
    <row r="44" spans="24:24" customFormat="1" ht="15" x14ac:dyDescent="0.25"/>
    <row r="45" spans="24:24" customFormat="1" ht="15" x14ac:dyDescent="0.25"/>
    <row r="46" spans="24:24" customFormat="1" ht="15" x14ac:dyDescent="0.25"/>
    <row r="47" spans="24:24" customFormat="1" ht="15" x14ac:dyDescent="0.25"/>
    <row r="48" spans="24:24" customFormat="1" ht="15" x14ac:dyDescent="0.25"/>
    <row r="49" spans="14:14" customFormat="1" ht="15" x14ac:dyDescent="0.25"/>
    <row r="50" spans="14:14" customFormat="1" ht="15" x14ac:dyDescent="0.25"/>
    <row r="51" spans="14:14" customFormat="1" ht="15" x14ac:dyDescent="0.25"/>
    <row r="52" spans="14:14" customFormat="1" ht="15" x14ac:dyDescent="0.25"/>
    <row r="53" spans="14:14" customFormat="1" ht="15" x14ac:dyDescent="0.25"/>
    <row r="54" spans="14:14" customFormat="1" ht="15" x14ac:dyDescent="0.25"/>
    <row r="55" spans="14:14" customFormat="1" ht="15" x14ac:dyDescent="0.25">
      <c r="N55" s="2"/>
    </row>
    <row r="56" spans="14:14" customFormat="1" ht="15" x14ac:dyDescent="0.25"/>
    <row r="57" spans="14:14" customFormat="1" ht="15" x14ac:dyDescent="0.25">
      <c r="N57" s="2"/>
    </row>
    <row r="58" spans="14:14" customFormat="1" ht="15" x14ac:dyDescent="0.25"/>
    <row r="59" spans="14:14" customFormat="1" ht="15" x14ac:dyDescent="0.25"/>
    <row r="60" spans="14:14" customFormat="1" ht="15" x14ac:dyDescent="0.25"/>
  </sheetData>
  <pageMargins left="0.7" right="0.7" top="0.75" bottom="0.75" header="0.3" footer="0.3"/>
  <pageSetup paperSize="9"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EF229-0ADE-456C-838C-301ECA74404D}">
  <sheetPr codeName="Sheet7"/>
  <dimension ref="A1:N44"/>
  <sheetViews>
    <sheetView zoomScale="70" zoomScaleNormal="70" workbookViewId="0">
      <selection activeCell="L101" sqref="L101"/>
    </sheetView>
  </sheetViews>
  <sheetFormatPr baseColWidth="10" defaultColWidth="9.140625" defaultRowHeight="15" x14ac:dyDescent="0.25"/>
  <cols>
    <col min="1" max="1" width="95.42578125" customWidth="1"/>
    <col min="2" max="2" width="68.7109375" customWidth="1"/>
  </cols>
  <sheetData>
    <row r="1" spans="1:10" x14ac:dyDescent="0.25">
      <c r="A1" s="2" t="s">
        <v>795</v>
      </c>
    </row>
    <row r="3" spans="1:10" x14ac:dyDescent="0.25">
      <c r="A3" s="51" t="s">
        <v>796</v>
      </c>
      <c r="B3" s="51" t="s">
        <v>797</v>
      </c>
      <c r="C3" s="51" t="s">
        <v>106</v>
      </c>
      <c r="D3" s="4"/>
      <c r="E3" s="4"/>
      <c r="F3" s="4"/>
      <c r="G3" s="4"/>
    </row>
    <row r="4" spans="1:10" x14ac:dyDescent="0.25">
      <c r="A4" s="4"/>
      <c r="B4" s="4"/>
      <c r="C4" s="4"/>
      <c r="D4" s="4"/>
      <c r="E4" s="4"/>
      <c r="F4" s="4"/>
      <c r="G4" s="4"/>
    </row>
    <row r="5" spans="1:10" x14ac:dyDescent="0.25">
      <c r="A5" s="4" t="s">
        <v>798</v>
      </c>
      <c r="B5" s="4" t="s">
        <v>799</v>
      </c>
      <c r="C5" s="4"/>
      <c r="D5" s="4"/>
      <c r="E5" s="4"/>
      <c r="F5" s="4"/>
      <c r="G5" s="4"/>
    </row>
    <row r="6" spans="1:10" x14ac:dyDescent="0.25">
      <c r="A6" s="4" t="s">
        <v>800</v>
      </c>
      <c r="B6" s="4" t="s">
        <v>801</v>
      </c>
      <c r="C6" s="4"/>
      <c r="D6" s="4"/>
      <c r="E6" s="4"/>
      <c r="F6" s="4"/>
      <c r="G6" s="4"/>
    </row>
    <row r="7" spans="1:10" x14ac:dyDescent="0.25">
      <c r="A7" s="4" t="s">
        <v>802</v>
      </c>
      <c r="B7" s="4" t="s">
        <v>799</v>
      </c>
      <c r="C7" s="4"/>
      <c r="D7" s="4"/>
      <c r="E7" s="4"/>
      <c r="F7" s="4"/>
      <c r="G7" s="4"/>
    </row>
    <row r="8" spans="1:10" x14ac:dyDescent="0.25">
      <c r="A8" s="4" t="s">
        <v>803</v>
      </c>
      <c r="B8" s="4" t="s">
        <v>799</v>
      </c>
      <c r="C8" s="4"/>
      <c r="D8" s="4"/>
      <c r="E8" s="4"/>
      <c r="F8" s="4"/>
      <c r="G8" s="4"/>
    </row>
    <row r="9" spans="1:10" x14ac:dyDescent="0.25">
      <c r="A9" s="4" t="s">
        <v>804</v>
      </c>
      <c r="B9" s="4" t="s">
        <v>799</v>
      </c>
      <c r="C9" s="4"/>
      <c r="D9" s="4"/>
      <c r="E9" s="4"/>
      <c r="F9" s="4"/>
      <c r="G9" s="4"/>
    </row>
    <row r="11" spans="1:10" ht="15.75" thickBot="1" x14ac:dyDescent="0.3">
      <c r="A11" t="s">
        <v>805</v>
      </c>
    </row>
    <row r="12" spans="1:10" x14ac:dyDescent="0.25">
      <c r="A12" s="2" t="s">
        <v>806</v>
      </c>
      <c r="B12" s="2" t="s">
        <v>807</v>
      </c>
      <c r="D12" s="290" t="s">
        <v>256</v>
      </c>
      <c r="E12" s="291" t="s">
        <v>808</v>
      </c>
      <c r="F12" s="291" t="s">
        <v>809</v>
      </c>
      <c r="G12" s="291"/>
      <c r="H12" s="291"/>
      <c r="I12" s="292"/>
    </row>
    <row r="13" spans="1:10" x14ac:dyDescent="0.25">
      <c r="A13" t="s">
        <v>810</v>
      </c>
      <c r="B13" t="s">
        <v>811</v>
      </c>
      <c r="C13" t="s">
        <v>812</v>
      </c>
      <c r="D13" s="293">
        <v>7.5</v>
      </c>
      <c r="E13">
        <f>D13*0.9</f>
        <v>6.75</v>
      </c>
      <c r="F13">
        <f>'Emission Factors Colated '!H63</f>
        <v>0.48299999999999998</v>
      </c>
      <c r="G13">
        <f>E13*F13</f>
        <v>3.2602500000000001</v>
      </c>
      <c r="H13" t="s">
        <v>40</v>
      </c>
      <c r="I13" s="294"/>
      <c r="J13" t="s">
        <v>813</v>
      </c>
    </row>
    <row r="14" spans="1:10" x14ac:dyDescent="0.25">
      <c r="B14" t="s">
        <v>814</v>
      </c>
      <c r="C14" t="s">
        <v>815</v>
      </c>
      <c r="D14" s="293"/>
      <c r="E14">
        <f>D13*0.1</f>
        <v>0.75</v>
      </c>
      <c r="F14">
        <f>'Emission Factors Colated '!H75</f>
        <v>0.68100000000000005</v>
      </c>
      <c r="G14">
        <f>E14*F14</f>
        <v>0.51075000000000004</v>
      </c>
      <c r="H14" t="s">
        <v>43</v>
      </c>
      <c r="I14" s="294"/>
    </row>
    <row r="15" spans="1:10" ht="15.75" thickBot="1" x14ac:dyDescent="0.3">
      <c r="B15" t="s">
        <v>816</v>
      </c>
      <c r="C15" t="s">
        <v>817</v>
      </c>
      <c r="D15" s="295"/>
      <c r="E15" s="296"/>
      <c r="F15" s="296"/>
      <c r="G15" s="298">
        <f>SUM(G13:G14)</f>
        <v>3.7709999999999999</v>
      </c>
      <c r="H15" s="296"/>
      <c r="I15" s="297"/>
    </row>
    <row r="16" spans="1:10" ht="15.75" thickBot="1" x14ac:dyDescent="0.3">
      <c r="B16" t="s">
        <v>818</v>
      </c>
      <c r="C16" t="s">
        <v>812</v>
      </c>
    </row>
    <row r="17" spans="1:14" x14ac:dyDescent="0.25">
      <c r="B17" t="s">
        <v>819</v>
      </c>
      <c r="C17" t="s">
        <v>815</v>
      </c>
      <c r="D17" s="290" t="s">
        <v>256</v>
      </c>
      <c r="E17" s="291" t="s">
        <v>808</v>
      </c>
      <c r="F17" s="291" t="s">
        <v>809</v>
      </c>
      <c r="G17" s="291"/>
      <c r="H17" s="292"/>
    </row>
    <row r="18" spans="1:14" ht="15.75" thickBot="1" x14ac:dyDescent="0.3">
      <c r="D18" s="293">
        <v>7.5</v>
      </c>
      <c r="E18">
        <v>100</v>
      </c>
      <c r="F18" s="299">
        <f>D18*F19</f>
        <v>2.3446500000000001</v>
      </c>
      <c r="G18" t="s">
        <v>820</v>
      </c>
      <c r="H18" s="294"/>
    </row>
    <row r="19" spans="1:14" ht="16.5" thickTop="1" thickBot="1" x14ac:dyDescent="0.3">
      <c r="B19" s="1" t="s">
        <v>821</v>
      </c>
      <c r="C19" s="1" t="s">
        <v>822</v>
      </c>
      <c r="D19" s="295"/>
      <c r="E19" s="296"/>
      <c r="F19" s="296">
        <f>'Emission Factors Colated '!H60/1000</f>
        <v>0.31262000000000001</v>
      </c>
      <c r="G19" s="296"/>
      <c r="H19" s="297"/>
    </row>
    <row r="21" spans="1:14" x14ac:dyDescent="0.25">
      <c r="B21" t="s">
        <v>823</v>
      </c>
    </row>
    <row r="22" spans="1:14" x14ac:dyDescent="0.25">
      <c r="C22" s="330" t="s">
        <v>824</v>
      </c>
      <c r="D22" s="331" t="s">
        <v>825</v>
      </c>
      <c r="E22" s="331" t="s">
        <v>809</v>
      </c>
      <c r="F22" s="331"/>
      <c r="G22" s="331"/>
      <c r="H22" s="332"/>
      <c r="K22" s="330" t="s">
        <v>824</v>
      </c>
      <c r="L22" s="331" t="s">
        <v>826</v>
      </c>
      <c r="M22" s="331"/>
      <c r="N22" s="332" t="s">
        <v>809</v>
      </c>
    </row>
    <row r="23" spans="1:14" x14ac:dyDescent="0.25">
      <c r="A23" s="2" t="s">
        <v>827</v>
      </c>
      <c r="C23" s="333" t="s">
        <v>828</v>
      </c>
      <c r="D23">
        <v>0.22</v>
      </c>
      <c r="E23">
        <f>'Emission Factors Colated '!H131/1000</f>
        <v>5.6479499999999998</v>
      </c>
      <c r="F23" s="329">
        <f>D23*E23</f>
        <v>1.2425489999999999</v>
      </c>
      <c r="H23" s="63"/>
      <c r="K23" s="333" t="s">
        <v>829</v>
      </c>
      <c r="L23">
        <v>8.4</v>
      </c>
      <c r="M23">
        <v>5.6479499999999998</v>
      </c>
      <c r="N23" s="337">
        <f>L23*M23</f>
        <v>47.442779999999999</v>
      </c>
    </row>
    <row r="24" spans="1:14" x14ac:dyDescent="0.25">
      <c r="A24" t="s">
        <v>830</v>
      </c>
      <c r="C24" s="334"/>
      <c r="D24" s="335"/>
      <c r="E24" s="335"/>
      <c r="F24" s="335"/>
      <c r="G24" s="335"/>
      <c r="H24" s="336"/>
      <c r="K24" s="334"/>
      <c r="L24" s="335"/>
      <c r="M24" s="335"/>
      <c r="N24" s="336"/>
    </row>
    <row r="25" spans="1:14" x14ac:dyDescent="0.25">
      <c r="A25" t="s">
        <v>831</v>
      </c>
      <c r="B25" t="s">
        <v>832</v>
      </c>
    </row>
    <row r="27" spans="1:14" ht="15.75" thickBot="1" x14ac:dyDescent="0.3">
      <c r="A27" t="s">
        <v>833</v>
      </c>
    </row>
    <row r="28" spans="1:14" x14ac:dyDescent="0.25">
      <c r="A28" t="s">
        <v>834</v>
      </c>
      <c r="C28" t="s">
        <v>824</v>
      </c>
      <c r="D28" s="290" t="s">
        <v>835</v>
      </c>
      <c r="E28" s="291"/>
      <c r="F28" s="291"/>
      <c r="G28" s="292"/>
    </row>
    <row r="29" spans="1:14" ht="15.75" thickBot="1" x14ac:dyDescent="0.3">
      <c r="A29" t="s">
        <v>836</v>
      </c>
      <c r="C29" s="60" t="s">
        <v>837</v>
      </c>
      <c r="D29" s="295">
        <v>1.1599999999999999</v>
      </c>
      <c r="E29" s="296">
        <f>E23</f>
        <v>5.6479499999999998</v>
      </c>
      <c r="F29" s="300">
        <f>D29*E29</f>
        <v>6.5516219999999992</v>
      </c>
      <c r="G29" s="297"/>
    </row>
    <row r="30" spans="1:14" x14ac:dyDescent="0.25">
      <c r="A30" t="s">
        <v>838</v>
      </c>
    </row>
    <row r="32" spans="1:14" x14ac:dyDescent="0.25">
      <c r="A32" s="2" t="s">
        <v>839</v>
      </c>
      <c r="B32" s="2" t="s">
        <v>840</v>
      </c>
    </row>
    <row r="33" spans="1:11" x14ac:dyDescent="0.25">
      <c r="A33" t="e" vm="1">
        <v>#VALUE!</v>
      </c>
      <c r="B33" t="s">
        <v>198</v>
      </c>
    </row>
    <row r="34" spans="1:11" ht="15.75" thickBot="1" x14ac:dyDescent="0.3">
      <c r="A34" t="e" vm="2">
        <v>#VALUE!</v>
      </c>
      <c r="B34" t="s">
        <v>117</v>
      </c>
    </row>
    <row r="35" spans="1:11" x14ac:dyDescent="0.25">
      <c r="A35" t="e" vm="3">
        <v>#VALUE!</v>
      </c>
      <c r="C35" s="290" t="s">
        <v>841</v>
      </c>
      <c r="D35" s="291"/>
      <c r="E35" s="291"/>
      <c r="F35" s="291"/>
      <c r="G35" s="292"/>
      <c r="K35" s="3" t="s">
        <v>842</v>
      </c>
    </row>
    <row r="36" spans="1:11" x14ac:dyDescent="0.25">
      <c r="A36" t="e" vm="4">
        <v>#VALUE!</v>
      </c>
      <c r="C36" s="293" t="s">
        <v>843</v>
      </c>
      <c r="G36" s="294"/>
      <c r="K36" s="3"/>
    </row>
    <row r="37" spans="1:11" x14ac:dyDescent="0.25">
      <c r="A37" t="e" vm="5">
        <v>#VALUE!</v>
      </c>
      <c r="C37" s="293" t="s">
        <v>844</v>
      </c>
      <c r="G37" s="294"/>
      <c r="K37" s="3" t="s">
        <v>845</v>
      </c>
    </row>
    <row r="38" spans="1:11" x14ac:dyDescent="0.25">
      <c r="A38" t="e" vm="6">
        <v>#VALUE!</v>
      </c>
      <c r="C38" s="293"/>
      <c r="G38" s="294"/>
      <c r="I38">
        <f>E23*1.54</f>
        <v>8.6978430000000007</v>
      </c>
    </row>
    <row r="39" spans="1:11" x14ac:dyDescent="0.25">
      <c r="A39" t="e" vm="7">
        <v>#VALUE!</v>
      </c>
      <c r="C39" s="293"/>
      <c r="G39" s="294"/>
      <c r="I39">
        <f>E23*4.62</f>
        <v>26.093529</v>
      </c>
    </row>
    <row r="40" spans="1:11" x14ac:dyDescent="0.25">
      <c r="A40" t="e" vm="8">
        <v>#VALUE!</v>
      </c>
      <c r="C40" s="293"/>
      <c r="G40" s="294"/>
    </row>
    <row r="41" spans="1:11" x14ac:dyDescent="0.25">
      <c r="C41" s="293"/>
      <c r="G41" s="294"/>
    </row>
    <row r="42" spans="1:11" x14ac:dyDescent="0.25">
      <c r="C42" s="293"/>
      <c r="G42" s="294"/>
    </row>
    <row r="43" spans="1:11" x14ac:dyDescent="0.25">
      <c r="C43" s="293"/>
      <c r="G43" s="294"/>
    </row>
    <row r="44" spans="1:11" ht="15.75" thickBot="1" x14ac:dyDescent="0.3">
      <c r="C44" s="295"/>
      <c r="D44" s="296"/>
      <c r="E44" s="296"/>
      <c r="F44" s="296"/>
      <c r="G44" s="297"/>
    </row>
  </sheetData>
  <dataValidations count="1">
    <dataValidation type="list" allowBlank="1" showInputMessage="1" showErrorMessage="1" sqref="B4:B9" xr:uid="{AEB5ECAC-FEEC-47A5-93C4-ED87211DA945}">
      <formula1>"In Progess, Not started, Complete"</formula1>
    </dataValidation>
  </dataValidations>
  <hyperlinks>
    <hyperlink ref="C23" r:id="rId1" display="https://www.electrical4less.co.uk/wp-content/uploads/2020/03/DL5WCCT.pdf" xr:uid="{D76BF7D5-C2AD-4966-A844-E9C53B300CC3}"/>
    <hyperlink ref="C29" r:id="rId2" display="https://www.cef.co.uk/catalogue/products/4752464-2m-mains-single-circuit-lighting-track-black?gclid=f4dcdd6fdfd416816186b952bb5ad42b&amp;gclsrc=3p.ds&amp;msclkid=f4dcdd6fdfd416816186b952bb5ad42b&amp;utm_source=bing&amp;utm_medium=cpc&amp;utm_campaign=Smart%20Shopping%3A%20Lighting%20Luminaires&amp;utm_term=4586887640921101&amp;utm_content=Smart%3A%20Lighting%20Luminaires" xr:uid="{E6E2685A-A4F8-40E7-BBBA-3083C43B9BAE}"/>
    <hyperlink ref="K23" r:id="rId3" display="https://www.smart-light.co.uk/product/300w-led-floodlight-smd-samsung/" xr:uid="{A686EDF6-B961-42DB-AD23-035646D7B184}"/>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DAB0BDBFD711347BF214C26C4EAFA61" ma:contentTypeVersion="3" ma:contentTypeDescription="Create a new document." ma:contentTypeScope="" ma:versionID="2a086fb98fc0a2dd954c959aad9a89cc">
  <xsd:schema xmlns:xsd="http://www.w3.org/2001/XMLSchema" xmlns:xs="http://www.w3.org/2001/XMLSchema" xmlns:p="http://schemas.microsoft.com/office/2006/metadata/properties" xmlns:ns2="014328f0-f92e-4199-a257-23b154b3e27a" targetNamespace="http://schemas.microsoft.com/office/2006/metadata/properties" ma:root="true" ma:fieldsID="bd0a5231cdc8139387160ce3a24c1337" ns2:_="">
    <xsd:import namespace="014328f0-f92e-4199-a257-23b154b3e27a"/>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4328f0-f92e-4199-a257-23b154b3e2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767531-16E8-4FFA-BC44-E8729B6C1D8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8BA5F66-6A0F-44AF-BE97-9BF48682740D}">
  <ds:schemaRefs>
    <ds:schemaRef ds:uri="http://schemas.microsoft.com/sharepoint/v3/contenttype/forms"/>
  </ds:schemaRefs>
</ds:datastoreItem>
</file>

<file path=customXml/itemProps3.xml><?xml version="1.0" encoding="utf-8"?>
<ds:datastoreItem xmlns:ds="http://schemas.openxmlformats.org/officeDocument/2006/customXml" ds:itemID="{DE1D4EA5-F619-4279-90FD-896FC43C7D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4328f0-f92e-4199-a257-23b154b3e2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Emission Factors</vt:lpstr>
      <vt:lpstr>UFI Regions</vt:lpstr>
      <vt:lpstr>Emission Factors </vt:lpstr>
      <vt:lpstr>Emission Factors Colated </vt:lpstr>
      <vt:lpstr>SS Materials and Waste</vt:lpstr>
      <vt:lpstr>Workstream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Addison, Harley (RX-CON)</dc:creator>
  <cp:keywords/>
  <dc:description/>
  <cp:lastModifiedBy>Uta Goretzky</cp:lastModifiedBy>
  <cp:revision/>
  <dcterms:created xsi:type="dcterms:W3CDTF">2023-03-10T15:37:42Z</dcterms:created>
  <dcterms:modified xsi:type="dcterms:W3CDTF">2023-12-18T16:38:30Z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0x010100EDAB0BDBFD711347BF214C26C4EAFA61</vt:lpwstr>
  </property>
</Properties>
</file>